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210"/>
  </bookViews>
  <sheets>
    <sheet name="szacunkowe zużycie energii kWh" sheetId="1" r:id="rId1"/>
  </sheets>
  <definedNames>
    <definedName name="_xlnm._FilterDatabase" localSheetId="0" hidden="1">'szacunkowe zużycie energii kWh'!$H$4:$H$166</definedName>
  </definedNames>
  <calcPr calcId="124519"/>
  <fileRecoveryPr autoRecover="0"/>
</workbook>
</file>

<file path=xl/calcChain.xml><?xml version="1.0" encoding="utf-8"?>
<calcChain xmlns="http://schemas.openxmlformats.org/spreadsheetml/2006/main">
  <c r="C157" i="1"/>
  <c r="D157"/>
  <c r="E157"/>
  <c r="F157"/>
  <c r="M108"/>
  <c r="J108"/>
  <c r="M114"/>
  <c r="K115"/>
  <c r="J115"/>
  <c r="L98" l="1"/>
  <c r="K98"/>
  <c r="J98"/>
  <c r="K145"/>
  <c r="L145"/>
  <c r="J145"/>
  <c r="L124"/>
  <c r="K124"/>
  <c r="J124"/>
  <c r="K112"/>
  <c r="J112"/>
  <c r="J109"/>
  <c r="K106"/>
  <c r="J106"/>
  <c r="K102"/>
  <c r="J102"/>
  <c r="K69"/>
  <c r="L146" l="1"/>
  <c r="K146"/>
  <c r="J6" l="1"/>
  <c r="J69" s="1"/>
  <c r="J146" s="1"/>
  <c r="M6" l="1"/>
  <c r="M123"/>
  <c r="M101" l="1"/>
  <c r="M100"/>
  <c r="M102" l="1"/>
  <c r="M126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24"/>
  <c r="M120"/>
  <c r="M121" s="1"/>
  <c r="M118"/>
  <c r="M117"/>
  <c r="M115"/>
  <c r="M111"/>
  <c r="M109"/>
  <c r="M105"/>
  <c r="M104"/>
  <c r="M97"/>
  <c r="M95"/>
  <c r="M94"/>
  <c r="M93"/>
  <c r="M92"/>
  <c r="M91"/>
  <c r="M90"/>
  <c r="M89"/>
  <c r="M88"/>
  <c r="M87"/>
  <c r="M86"/>
  <c r="M84"/>
  <c r="M83"/>
  <c r="M82"/>
  <c r="M81"/>
  <c r="M80"/>
  <c r="M79"/>
  <c r="M78"/>
  <c r="M77"/>
  <c r="M76"/>
  <c r="M75"/>
  <c r="M74"/>
  <c r="M73"/>
  <c r="M72"/>
  <c r="M71"/>
  <c r="M70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98" l="1"/>
  <c r="M127"/>
  <c r="M106"/>
  <c r="M69"/>
  <c r="M112"/>
  <c r="M145" l="1"/>
  <c r="M146" s="1"/>
</calcChain>
</file>

<file path=xl/sharedStrings.xml><?xml version="1.0" encoding="utf-8"?>
<sst xmlns="http://schemas.openxmlformats.org/spreadsheetml/2006/main" count="649" uniqueCount="322">
  <si>
    <t>l.p.</t>
  </si>
  <si>
    <t>punkt odbioru</t>
  </si>
  <si>
    <t>rodzaj punktu poboru</t>
  </si>
  <si>
    <t>Adres punktu poboru</t>
  </si>
  <si>
    <t>numer ewidencyjny/PPE</t>
  </si>
  <si>
    <t>numer licznika</t>
  </si>
  <si>
    <t>taryfa</t>
  </si>
  <si>
    <t>moc umowna</t>
  </si>
  <si>
    <t>szacowane zużycie energii [kWh] w okresie od 01.01.2018 r. do 31.12.2018 r.  Strefa I</t>
  </si>
  <si>
    <t>szacowane zużycie energii [kWh] w okresie od 01.01.2018 r. do 31.12.2018r.  Strefa II</t>
  </si>
  <si>
    <t xml:space="preserve">suma szacowanego zużycia energii [kWh] w okresie od 01.01.2018 r. do 31.12.2018 r.  </t>
  </si>
  <si>
    <t>Oświetlenie uliczne</t>
  </si>
  <si>
    <t>Plac Kościuszki, 97-225 Ujazd</t>
  </si>
  <si>
    <t>PLZELD060022060148</t>
  </si>
  <si>
    <t>C12a</t>
  </si>
  <si>
    <t>Buków, 97-225, Ujazd</t>
  </si>
  <si>
    <t>PLZELD060920590179</t>
  </si>
  <si>
    <t>Oświetlenie Uliczne</t>
  </si>
  <si>
    <t>Niewiadów, 97-225 Ujazd</t>
  </si>
  <si>
    <t>PLZELD060987240151</t>
  </si>
  <si>
    <t>Oświetlenie Uliczne (droga wojewódzka 715 odcinek Ujazd - Niewiadów)</t>
  </si>
  <si>
    <t>ul.11-go Listopada, 97-225 Ujazd</t>
  </si>
  <si>
    <t>PLZELD060971840163</t>
  </si>
  <si>
    <t>ul. Parkowa, 97-225 Ujazd</t>
  </si>
  <si>
    <t>PLZELD060021350174</t>
  </si>
  <si>
    <t>Wólka Krzykowska, 97-225 Ujazd</t>
  </si>
  <si>
    <t>PLZELD060920580178</t>
  </si>
  <si>
    <t>Lipianki, 97-225 Ujazd</t>
  </si>
  <si>
    <t>PLZELD060021340173</t>
  </si>
  <si>
    <t>ul. Tomaszowska 15, 97-225 Ujazd</t>
  </si>
  <si>
    <t>PLZELD060021360175</t>
  </si>
  <si>
    <t>Ojrzanów, 97-225 Ujazd</t>
  </si>
  <si>
    <t>PLZELD060021370176</t>
  </si>
  <si>
    <t>Sangrodz 22, 97-225 Ujazd</t>
  </si>
  <si>
    <t>PLZELD060021380177</t>
  </si>
  <si>
    <t>Skrzynki 78, 97-225 Ujazd</t>
  </si>
  <si>
    <t>PLZELD060021390178</t>
  </si>
  <si>
    <t>Skrzynki 27, 97-225 Ujazd</t>
  </si>
  <si>
    <t>PLZELD060021400179</t>
  </si>
  <si>
    <t>PLZELD060021410180</t>
  </si>
  <si>
    <t>Sangrodz 41, 97-225 Ujazd</t>
  </si>
  <si>
    <t>PLZELD060021420181</t>
  </si>
  <si>
    <t>Stasiolas, 97-225 Ujazd</t>
  </si>
  <si>
    <t>PLZELD060021430182</t>
  </si>
  <si>
    <t>PLZELD060021440183</t>
  </si>
  <si>
    <t>PLZELD060021450184</t>
  </si>
  <si>
    <t>Niewiadów Osiedle 21, 97-225 Ujazd</t>
  </si>
  <si>
    <t>PLZELD060021460185</t>
  </si>
  <si>
    <t>ul. Wolborska 25, 97-225 Ujazd</t>
  </si>
  <si>
    <t>PLZELD060021470186</t>
  </si>
  <si>
    <t>ul. Leśna 2, 97-225 Ujazd</t>
  </si>
  <si>
    <t>PLZELD060021480187</t>
  </si>
  <si>
    <t>ul. Leśna 5, 97-225 Ujazd</t>
  </si>
  <si>
    <t>PLZELD060021490188</t>
  </si>
  <si>
    <t>ul. Cmentarna, 97-225 Ujazd</t>
  </si>
  <si>
    <t>PLZELD060021500189</t>
  </si>
  <si>
    <t>Aleksandrów, 97-225 Ujazd</t>
  </si>
  <si>
    <t>PLZELD060021610103</t>
  </si>
  <si>
    <t>Józefin 20, 97-225 Ujazd</t>
  </si>
  <si>
    <t>PLZELD060021510190</t>
  </si>
  <si>
    <t>Konstancin, 97-225 Ujazd</t>
  </si>
  <si>
    <t>PLZELD060021520191</t>
  </si>
  <si>
    <t>ul. Rokicińska 15, 97-225 Ujazd</t>
  </si>
  <si>
    <t>PLZELD060021530192</t>
  </si>
  <si>
    <t>Mącznik, ul. Północna, 97-225 Ujazd</t>
  </si>
  <si>
    <t>PLZELD060021540193</t>
  </si>
  <si>
    <t>ul. 11-go Listopada 18, 97-225 Ujazd</t>
  </si>
  <si>
    <t>PLZELD060021550194</t>
  </si>
  <si>
    <t>Niewiadów 1, 97-225 Ujazd</t>
  </si>
  <si>
    <t>PLZELD060021570196</t>
  </si>
  <si>
    <t>Szymanów 9, 97-225 Ujazd</t>
  </si>
  <si>
    <t>PLZELD060021580100</t>
  </si>
  <si>
    <t>Olszowa Kolonia, 97-225 Ujazd</t>
  </si>
  <si>
    <t>PLZELD060021590101</t>
  </si>
  <si>
    <t>Maksymów, 97-225 Ujazd</t>
  </si>
  <si>
    <t>PLZELD060021600102</t>
  </si>
  <si>
    <t>Helenów 9, 97-225 Ujazd</t>
  </si>
  <si>
    <t>PLZELD060021700112</t>
  </si>
  <si>
    <t>Buków 35, 97-225 Ujazd</t>
  </si>
  <si>
    <t>PLZELD060021620104</t>
  </si>
  <si>
    <t>Zaosie 21, 97-225 Ujazd</t>
  </si>
  <si>
    <t>PLZELD060021630105</t>
  </si>
  <si>
    <t>Zaosie 65, 97-225 Ujazd</t>
  </si>
  <si>
    <t>PLZELD060021640106</t>
  </si>
  <si>
    <t>Wykno, 97-225 Ujazd</t>
  </si>
  <si>
    <t>PLZELD060021650107</t>
  </si>
  <si>
    <t>Łominy 19A, 97-225 Ujazd</t>
  </si>
  <si>
    <t>PLZELD060021660108</t>
  </si>
  <si>
    <t>Dębniak, 97-225 Ujazd</t>
  </si>
  <si>
    <t>PLZELD060021670109</t>
  </si>
  <si>
    <t>Bielina, 97-225 Ujazd</t>
  </si>
  <si>
    <t>PLZELD060021680110</t>
  </si>
  <si>
    <t>Wygoda 12a, 97-225 Ujazd</t>
  </si>
  <si>
    <t>PLZELD060021690111</t>
  </si>
  <si>
    <t>Helenów 18, 97-225 Ujazd</t>
  </si>
  <si>
    <t>PLZELD060021710113</t>
  </si>
  <si>
    <t>ul. Tomaszowska  68, 97-225 Ujazd</t>
  </si>
  <si>
    <t>PLZELD060021720114</t>
  </si>
  <si>
    <t>ul. Antolin 47, 97-225 Ujazd</t>
  </si>
  <si>
    <t>PLZELD060021730115</t>
  </si>
  <si>
    <t>Osiedle Niewiadów  5, 97-225 Ujazd</t>
  </si>
  <si>
    <t>PLZELD060021740116</t>
  </si>
  <si>
    <t>Mącznik, 97-225 Ujazd</t>
  </si>
  <si>
    <t>PLZELD060021750117</t>
  </si>
  <si>
    <t>Ujazd Osiedle domków jednorodzinnych (kierkut), 97-225 Ujazd</t>
  </si>
  <si>
    <t>PLZELD060021760118</t>
  </si>
  <si>
    <t>Tobiasze, 97-225 Ujazd</t>
  </si>
  <si>
    <t>PLZELD060021790121</t>
  </si>
  <si>
    <t>Młynek, 97-225 Ujazd</t>
  </si>
  <si>
    <t>PLZELD060021800122</t>
  </si>
  <si>
    <t>Marszew, 97-225 Ujazd</t>
  </si>
  <si>
    <t>PLZELD060021850127</t>
  </si>
  <si>
    <t>Łączkowice, 97-225 Ujazd</t>
  </si>
  <si>
    <t>PLZELD060021860128</t>
  </si>
  <si>
    <t>Ciosny, 97-225 Ujazd</t>
  </si>
  <si>
    <t>PLZELD060021900132</t>
  </si>
  <si>
    <t>ul. Wodna, 97-225 Ujazd</t>
  </si>
  <si>
    <t>PLZELD060021940136</t>
  </si>
  <si>
    <t>Józefin, 97-225 Ujazd</t>
  </si>
  <si>
    <t>PLZELD060021950137</t>
  </si>
  <si>
    <t>Osiedle Niewiadów, 97-225 Ujazd (boisko)</t>
  </si>
  <si>
    <t>PLZELD060021970139</t>
  </si>
  <si>
    <t>Zaborów II, ul. Piękna 59/a 97-200 Tomaszów Maz. Oświetlenie uliczne miejscowości Sangrodz</t>
  </si>
  <si>
    <t>PLZELD060021980140</t>
  </si>
  <si>
    <t>Bronisławów, 97-225 Ujazd</t>
  </si>
  <si>
    <t>PLZELD060022000142</t>
  </si>
  <si>
    <t>Skrzynki, 97-225 Ujazd</t>
  </si>
  <si>
    <t>PLZELD060022010143</t>
  </si>
  <si>
    <t>PLZELD060022020144</t>
  </si>
  <si>
    <t>Niewiadów Osiedle  22, 97-225 Ujazd</t>
  </si>
  <si>
    <t>PLZELD060021560195</t>
  </si>
  <si>
    <t>Przesiadłów, 97-225 Ujazd, (działka oznaczona numerem ewidencyjnym 248, obręb geodezyjny Przesiadłów)</t>
  </si>
  <si>
    <t>PLZELD061008510144</t>
  </si>
  <si>
    <t>Dębniak, 97-225 Ujazd (działka oznaczona numerem ewidencyjnym 406, obręb geodezyjny Bielina)</t>
  </si>
  <si>
    <t>PLZELD061002760151</t>
  </si>
  <si>
    <t>C11</t>
  </si>
  <si>
    <t>Wykno dz. nr 87</t>
  </si>
  <si>
    <t>PLZELD061017360156</t>
  </si>
  <si>
    <t>RAZEM</t>
  </si>
  <si>
    <t>Siedziba Urzędu Gminy Ujazd</t>
  </si>
  <si>
    <t>Plac Kościuszki 6, 97-225 Ujazd</t>
  </si>
  <si>
    <t>PLZELD060021310170</t>
  </si>
  <si>
    <t>PLZELD060021320171</t>
  </si>
  <si>
    <t>Plac Kościuszki 6, 97-225 Ujazd  (warsztat naprawczy)</t>
  </si>
  <si>
    <t>PLZELD060021880130</t>
  </si>
  <si>
    <t>Świetlica Wiejska</t>
  </si>
  <si>
    <t>Niewiadów-Kolonia działka oznaczona numerem ewidencyjnym  nr 11/23 obręb geodezyjny PGR Niewiadów- Mącznik, 97-225 Ujazd</t>
  </si>
  <si>
    <t>PLZELD060937330107</t>
  </si>
  <si>
    <t>Lokal Blok nr 13 (stare przedszkole)</t>
  </si>
  <si>
    <t>Niewiadów Osiedle 13, 97-225 Ujazd</t>
  </si>
  <si>
    <t>PLZELD060021270166</t>
  </si>
  <si>
    <t>Klubokawiarnia</t>
  </si>
  <si>
    <t>Ciosny 3, 97-225 Ujazd</t>
  </si>
  <si>
    <t>PLZELD060021280167</t>
  </si>
  <si>
    <t>Agronomówka</t>
  </si>
  <si>
    <t>Ciosny 5, 97-225 Ujazd</t>
  </si>
  <si>
    <t>PLZELD060021290168</t>
  </si>
  <si>
    <t>Budynek Użyteczności Publicznej</t>
  </si>
  <si>
    <t>Dębniak 38, 97-225 Ujazd</t>
  </si>
  <si>
    <t>PLZELD060021300169</t>
  </si>
  <si>
    <t>Budynek urzędu</t>
  </si>
  <si>
    <t>ul. Parkowa 2, 97-225 Ujazd</t>
  </si>
  <si>
    <t>PLZELD060021330172</t>
  </si>
  <si>
    <t>Biblioteka</t>
  </si>
  <si>
    <t>ul. Tomaszowska 3, 97-225 Ujazd</t>
  </si>
  <si>
    <t>PLZELD060021780120</t>
  </si>
  <si>
    <t>Bielina 15 m 1, 97-225 Ujazd</t>
  </si>
  <si>
    <t>PLZELD060021810123</t>
  </si>
  <si>
    <t>Budynek OSP</t>
  </si>
  <si>
    <t>Pl. Kościuszki 6, 97-225 Ujazd</t>
  </si>
  <si>
    <t>PLZELD060021820124</t>
  </si>
  <si>
    <t>Budynek Lokatorski</t>
  </si>
  <si>
    <t>Olszowa 11, 97-225 Ujazd</t>
  </si>
  <si>
    <t>PLZELD060021830125</t>
  </si>
  <si>
    <t>Dom Nauczyciela</t>
  </si>
  <si>
    <t>ul. Antolin 5, 97-225 Ujazd</t>
  </si>
  <si>
    <t>PLZELD060021870129</t>
  </si>
  <si>
    <t>Dom Kultury</t>
  </si>
  <si>
    <t>Skrzynki 69, 97-225 Ujazd, (działka numer ewidencyjny 65)</t>
  </si>
  <si>
    <t>PLZELD061003510129</t>
  </si>
  <si>
    <t>Ojrzanów 13A, 97-225 Ujazd</t>
  </si>
  <si>
    <t>PLZELD060021910133</t>
  </si>
  <si>
    <t>PLZELD060021920134</t>
  </si>
  <si>
    <t>Straż Pożarna</t>
  </si>
  <si>
    <t>Przesiadłów 32, 97-225 Ujazd</t>
  </si>
  <si>
    <t>PLZELD060021930135</t>
  </si>
  <si>
    <t>Plac targowy</t>
  </si>
  <si>
    <t>ul. Leśna 2, 97-225 Ujazd działka oznaczona numerem ewidencyjnym 596/6 położona w miejscowości Ujazd</t>
  </si>
  <si>
    <t>PLZELD060993680116</t>
  </si>
  <si>
    <t>Mieszkanie Socjalne</t>
  </si>
  <si>
    <t>Dębniak Kolonia 15/2a, 97-225 Ujazd</t>
  </si>
  <si>
    <t>PLZELD060974550143</t>
  </si>
  <si>
    <t>G11</t>
  </si>
  <si>
    <t>Mieszkanie Lokatorskie</t>
  </si>
  <si>
    <t>PLZELD060021840126</t>
  </si>
  <si>
    <t>8953494M</t>
  </si>
  <si>
    <t>Plac zabaw dla dzieci</t>
  </si>
  <si>
    <t>Stasiolas działka oznaczona numerem ewidencyjnym 173, 97-225 Ujazd</t>
  </si>
  <si>
    <t>PLZELD060984010119</t>
  </si>
  <si>
    <t>Przepompownia ścieków</t>
  </si>
  <si>
    <t xml:space="preserve">Osiedle Niewiadów działka oznaczona numerem ewidencyjnym 1218 obręb Ujazd – przepompownia przy budynku Gminnego Ośrodka Kultury w Ujeździe. </t>
  </si>
  <si>
    <t>PLZELD060982940109</t>
  </si>
  <si>
    <t>Zaosie, 97-225 Ujazd , działka oznaczona numerem ewidencyjnym 170 położona w obrębie geodezyjnym Zaosie</t>
  </si>
  <si>
    <t>PLZELD060980740180</t>
  </si>
  <si>
    <t>Świetlica wiejska w miejscowości Niewiadów działka oznaczona numerem ewidencyjnym 1/40 położona w obrębie geodezyjnym PGR Niewiadów- Mącznik</t>
  </si>
  <si>
    <t>PLZELD060997560116</t>
  </si>
  <si>
    <t>Świetlica wiejska w miejscowości Bronisławów działka oznaczona numerem ewidencyjnym 84 położona w obrębie geodezyjnym Bronisławów</t>
  </si>
  <si>
    <t>PLZELD061003520130</t>
  </si>
  <si>
    <t>obiekt sportowo-rekreacyjny</t>
  </si>
  <si>
    <t>Niewiadów Osiedle 40, 97-225 Ujazd</t>
  </si>
  <si>
    <t>PLZELD060022040146</t>
  </si>
  <si>
    <t>Miejsce spotkań plenerowych</t>
  </si>
  <si>
    <t>Ujazd, ul. Leśna działka 601/1</t>
  </si>
  <si>
    <t>PLELD061021210153</t>
  </si>
  <si>
    <t>Boisko</t>
  </si>
  <si>
    <t>PLZELD060021960138</t>
  </si>
  <si>
    <t>Hala Sportowa</t>
  </si>
  <si>
    <t>ul. Rokicińska 6, 97-225 Ujazd</t>
  </si>
  <si>
    <t>PLZELD060922750104</t>
  </si>
  <si>
    <t>C21</t>
  </si>
  <si>
    <t>GZOZ</t>
  </si>
  <si>
    <t>ul. Parkowa 4, 97-225 Ujazd</t>
  </si>
  <si>
    <t>PLZELD060042310136</t>
  </si>
  <si>
    <t>Niewiadów Osiedle 4, 97-225 Ujazd</t>
  </si>
  <si>
    <t>PLZELD060932800139</t>
  </si>
  <si>
    <t>Przedszkole Samorządowe</t>
  </si>
  <si>
    <t>Osiedle Niewiadów 27, 97-225 Ujazd (działka oznaczona numerem ewidencyjnym 151 położona w obrębie geodezyjnym PGR Niewiadów – Mącznik)</t>
  </si>
  <si>
    <t>PLZELD060991460185</t>
  </si>
  <si>
    <t xml:space="preserve"> ul. Kościelna 24, 97-225 Ujazd</t>
  </si>
  <si>
    <t>PLZELD060029140177</t>
  </si>
  <si>
    <t>szacowane zużycie energii [kWh] w okresie od 01.01.2018 r. do 31.12.2018 r.  Strefa III</t>
  </si>
  <si>
    <t>Biuro  ZGKiM (bl. 8, lok. A)</t>
  </si>
  <si>
    <t>Osiedle  Niewiadów blok 8 lokal A, 97-225 Ujazd</t>
  </si>
  <si>
    <t>PLZELD060989250158</t>
  </si>
  <si>
    <t>Pompownia ścieków</t>
  </si>
  <si>
    <t>ul. 11-go listopada, 97-225 Ujazd</t>
  </si>
  <si>
    <t>PLZELD060000150188</t>
  </si>
  <si>
    <t>Stacja Wodociągowa</t>
  </si>
  <si>
    <t>Tobiasze 26A, 97-225 Ujazd</t>
  </si>
  <si>
    <t>PLZELD060000160189</t>
  </si>
  <si>
    <t>Hydrofornia Ujazd</t>
  </si>
  <si>
    <t>ul. Tomaszowska 17, 97-225 Ujazd</t>
  </si>
  <si>
    <t>PLZELDO60000170190</t>
  </si>
  <si>
    <t>Kotłownia</t>
  </si>
  <si>
    <t>Niewiadów Osiedle 22, 97-225 Ujazd</t>
  </si>
  <si>
    <t>PLZELD060005670158</t>
  </si>
  <si>
    <t>Hydrofornia (oświetlenie)</t>
  </si>
  <si>
    <t>ul. Tomaszowska 19, 97-225 Ujazd</t>
  </si>
  <si>
    <t>PLZELD060035150196</t>
  </si>
  <si>
    <t>Kolonia Niewiadów, 97-225 Ujazd</t>
  </si>
  <si>
    <t>PLZELD060035160100</t>
  </si>
  <si>
    <t>Przepompownia Ścieków</t>
  </si>
  <si>
    <t>ul. Polna, 97-225 Ujazd (działka oznaczona numerem ewidencyjnym 850)</t>
  </si>
  <si>
    <t>PLZELD060035170101</t>
  </si>
  <si>
    <t>Konstancin, 97-225 Ujazd (działka oznaczona numerem ewidencyjnym 11)</t>
  </si>
  <si>
    <t>PLZELD060035180102</t>
  </si>
  <si>
    <t>Konstancin, 97-225 Ujazd (działka oznaczona numerem ewidencyjnym 41)</t>
  </si>
  <si>
    <t>PLZELD060035190103</t>
  </si>
  <si>
    <t>Józefin, 97-225 Ujazd (działka oznaczona numerem ewidencyjnym 104)</t>
  </si>
  <si>
    <t>PLZELD060035200104</t>
  </si>
  <si>
    <t>Józefin, 97-225 Ujazd (działka oznaczona numerem ewidencyjnym 85)</t>
  </si>
  <si>
    <t>PLZELD060035210105</t>
  </si>
  <si>
    <t>Oczyszczalnia ścieków</t>
  </si>
  <si>
    <t>Osiedle  Niewiadów, 97-225 Ujazd (działka oznaczona numerem ewidencyjnym 154/1)</t>
  </si>
  <si>
    <t>PLZELD060933710133</t>
  </si>
  <si>
    <t>Osiedle  Niewiadów, 97-225 Ujazd</t>
  </si>
  <si>
    <t>PLZELD060933720134</t>
  </si>
  <si>
    <t>Osiedle  Niewiadów, 97-225 Ujazd (działka oznaczona numerem ewidencyjnym 152/8)</t>
  </si>
  <si>
    <t>PLZELD060933730135</t>
  </si>
  <si>
    <t>ul. Parkowa 17, 97 -225 Ujazd</t>
  </si>
  <si>
    <t>PLZELD060937770151</t>
  </si>
  <si>
    <t>Hydrofornia</t>
  </si>
  <si>
    <t>PLZELD060000180191</t>
  </si>
  <si>
    <t>C22a</t>
  </si>
  <si>
    <t>18.</t>
  </si>
  <si>
    <t>ul. Wolborska, 97-225 Ujazd (działka oznaczona numerem ewidencyjnym 637 położona w obrębie geodezyjnym Ujazd)</t>
  </si>
  <si>
    <t>B11</t>
  </si>
  <si>
    <t>19.</t>
  </si>
  <si>
    <t>ul. Tomaszowska 63, 97-225 Ujazd</t>
  </si>
  <si>
    <t>B23</t>
  </si>
  <si>
    <t>Zespół Szkół w Osiedlu Niewiadów</t>
  </si>
  <si>
    <t xml:space="preserve"> Osiedle Niewiadów 27, 97-225 Ujazd</t>
  </si>
  <si>
    <t>PLZELD060003360121</t>
  </si>
  <si>
    <t>Zespół Szkół w Ujeździe</t>
  </si>
  <si>
    <t>PLZELD060006080102</t>
  </si>
  <si>
    <t>Budynek Gminnego Ośrodka Pomocy Społecznej w Osiedlu Niewiadów</t>
  </si>
  <si>
    <t>Osiedle Niewiadów bl. 8 lok.B</t>
  </si>
  <si>
    <t>PLZELD060989260159</t>
  </si>
  <si>
    <t xml:space="preserve">Budynek Gminnego Ośrodka Kultury  w Ujeździe </t>
  </si>
  <si>
    <t>Osiedle Niewiadów 43</t>
  </si>
  <si>
    <t>PLZELD060982760188</t>
  </si>
  <si>
    <t xml:space="preserve">PLZELD060006700164 </t>
  </si>
  <si>
    <t xml:space="preserve">PLZELD061017550175 </t>
  </si>
  <si>
    <t>Gmina Ujazd 7732222057</t>
  </si>
  <si>
    <t>Gminna Hala Sportowa w Ujeździe  7732455264</t>
  </si>
  <si>
    <t>Gminny Zespół Ochrony Zdrowia w Ujeździe 7732128312</t>
  </si>
  <si>
    <t>Przedszkole Samorządowe w Osiedlu Niewiadów 7732234712</t>
  </si>
  <si>
    <t>Przedszkole Samorządowe w Ujeździe  7732234706</t>
  </si>
  <si>
    <t>Zespół Szkół w Osiedlu Niewiadów 7732395237</t>
  </si>
  <si>
    <t>Zespół Szkół w Ujeździe, ul. Rokicińska 6, 97-225 Ujazd  7732395220</t>
  </si>
  <si>
    <t>Gminny Ośrodek Pomocy Społecznej w Ujeździe z siedzibą Osiedle Niewiadów bl.8 lok.B  7732148964</t>
  </si>
  <si>
    <t>Gminny Ośrodek Kultury w Ujeździe  7732295211</t>
  </si>
  <si>
    <t>Zakład Gospodarki Komunalnej i Mieszkaniowej w Niewiadowie 7731008913</t>
  </si>
  <si>
    <t>Grupa taryfowa</t>
  </si>
  <si>
    <t xml:space="preserve"> Gmina Ujazd - Oświetlenie Uliczne       NIP 773-22-22-057</t>
  </si>
  <si>
    <t>Gminna Hala Sportowa w Ujeździe       NIP 7732455264</t>
  </si>
  <si>
    <t>Gminny Zespół Ochrony Zdrowia w Ujeździe        NIP 7732128312</t>
  </si>
  <si>
    <t>Przedszkole Samorządowe w Osiedlu Niewiadów       NIP 7732234712</t>
  </si>
  <si>
    <t>Przedszkole Samorządowe w Ujeździe       NIP 7732234706</t>
  </si>
  <si>
    <t>Zespół Szkół w Osiedlu Niewiadów       NIP 7732395237</t>
  </si>
  <si>
    <t>Zespół Szkół w Ujeździe, ul. Rokicińska 6, 97-225 Ujazd      NIP 7732395220</t>
  </si>
  <si>
    <t>Gminny Ośrodek Pomocy Społecznej w Ujeździe z siedzibą Osiedle Niewiadów bl.8 lok.B          NIP 7732148964</t>
  </si>
  <si>
    <t>Gminny Ośrodek Kultury w Ujeździe          NIP 7732295211</t>
  </si>
  <si>
    <t>Zakład Gospodarki Komunalnej i Mieszkaniowej w Niewiadowie         NIP 7731008913</t>
  </si>
  <si>
    <t>Szacowane zużycie energii [kWh] w okresie od 01.01.2018 do 31.12.2018</t>
  </si>
  <si>
    <t>C12A</t>
  </si>
  <si>
    <t>C22A</t>
  </si>
  <si>
    <t>suma końcowa</t>
  </si>
  <si>
    <t>STREFA I Szacowane zużycie energii [kWh] w okresie od 01.01.2018 do 31.12.2018</t>
  </si>
  <si>
    <t>STREFA II Szacowane zużycie energii [kWh] w okresie od 01.01.2018 do 31.12.2018</t>
  </si>
  <si>
    <t>STREFA III Szacowane zużycie energii [kWh] w okresie od 01.01.2018 do 31.12.2018</t>
  </si>
  <si>
    <t>Załącznik nr 1 - Opis Przedmiotu Zamówienia</t>
  </si>
</sst>
</file>

<file path=xl/styles.xml><?xml version="1.0" encoding="utf-8"?>
<styleSheet xmlns="http://schemas.openxmlformats.org/spreadsheetml/2006/main">
  <fonts count="2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7"/>
      <color theme="1"/>
      <name val="Calibri"/>
      <family val="2"/>
      <charset val="238"/>
    </font>
    <font>
      <b/>
      <sz val="7"/>
      <name val="Calibri"/>
      <family val="2"/>
      <charset val="238"/>
    </font>
    <font>
      <b/>
      <sz val="7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Calibri"/>
      <family val="2"/>
      <charset val="238"/>
    </font>
    <font>
      <b/>
      <u/>
      <sz val="7"/>
      <color theme="1"/>
      <name val="Calibri"/>
      <family val="2"/>
      <charset val="238"/>
    </font>
    <font>
      <b/>
      <u/>
      <sz val="7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i/>
      <u/>
      <sz val="14"/>
      <color theme="1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horizontal="left" wrapText="1"/>
    </xf>
    <xf numFmtId="2" fontId="9" fillId="0" borderId="5" xfId="0" applyNumberFormat="1" applyFont="1" applyFill="1" applyBorder="1" applyAlignment="1">
      <alignment horizontal="left" wrapText="1"/>
    </xf>
    <xf numFmtId="2" fontId="8" fillId="0" borderId="5" xfId="0" applyNumberFormat="1" applyFont="1" applyBorder="1" applyAlignment="1">
      <alignment horizontal="left" wrapText="1"/>
    </xf>
    <xf numFmtId="2" fontId="8" fillId="0" borderId="5" xfId="0" applyNumberFormat="1" applyFont="1" applyFill="1" applyBorder="1" applyAlignment="1">
      <alignment horizontal="left" wrapText="1"/>
    </xf>
    <xf numFmtId="2" fontId="7" fillId="0" borderId="5" xfId="0" applyNumberFormat="1" applyFont="1" applyBorder="1" applyAlignment="1">
      <alignment horizontal="left" wrapText="1"/>
    </xf>
    <xf numFmtId="2" fontId="7" fillId="0" borderId="5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2" fontId="14" fillId="0" borderId="0" xfId="0" applyNumberFormat="1" applyFont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2" fontId="13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wrapText="1"/>
    </xf>
    <xf numFmtId="2" fontId="7" fillId="2" borderId="5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left" wrapText="1"/>
    </xf>
    <xf numFmtId="2" fontId="6" fillId="2" borderId="2" xfId="0" applyNumberFormat="1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wrapText="1"/>
    </xf>
    <xf numFmtId="2" fontId="7" fillId="3" borderId="2" xfId="0" applyNumberFormat="1" applyFont="1" applyFill="1" applyBorder="1" applyAlignment="1">
      <alignment horizontal="left" wrapText="1"/>
    </xf>
    <xf numFmtId="2" fontId="7" fillId="2" borderId="6" xfId="0" applyNumberFormat="1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2" fontId="3" fillId="0" borderId="7" xfId="0" applyNumberFormat="1" applyFont="1" applyFill="1" applyBorder="1" applyAlignment="1">
      <alignment horizontal="left" wrapText="1"/>
    </xf>
    <xf numFmtId="2" fontId="7" fillId="0" borderId="9" xfId="0" applyNumberFormat="1" applyFont="1" applyFill="1" applyBorder="1" applyAlignment="1">
      <alignment horizontal="left" wrapText="1"/>
    </xf>
    <xf numFmtId="0" fontId="16" fillId="6" borderId="8" xfId="0" applyFont="1" applyFill="1" applyBorder="1" applyAlignment="1">
      <alignment horizontal="left" wrapText="1"/>
    </xf>
    <xf numFmtId="0" fontId="16" fillId="6" borderId="7" xfId="0" applyFont="1" applyFill="1" applyBorder="1" applyAlignment="1">
      <alignment horizontal="left" wrapText="1"/>
    </xf>
    <xf numFmtId="0" fontId="16" fillId="6" borderId="7" xfId="0" applyFont="1" applyFill="1" applyBorder="1" applyAlignment="1">
      <alignment horizontal="left" vertical="center" wrapText="1"/>
    </xf>
    <xf numFmtId="2" fontId="16" fillId="6" borderId="7" xfId="0" applyNumberFormat="1" applyFont="1" applyFill="1" applyBorder="1" applyAlignment="1">
      <alignment horizontal="left" wrapText="1"/>
    </xf>
    <xf numFmtId="2" fontId="16" fillId="6" borderId="9" xfId="0" applyNumberFormat="1" applyFont="1" applyFill="1" applyBorder="1" applyAlignment="1">
      <alignment horizontal="left" wrapText="1"/>
    </xf>
    <xf numFmtId="2" fontId="6" fillId="7" borderId="10" xfId="0" applyNumberFormat="1" applyFont="1" applyFill="1" applyBorder="1" applyAlignment="1">
      <alignment horizontal="left"/>
    </xf>
    <xf numFmtId="2" fontId="6" fillId="7" borderId="11" xfId="0" applyNumberFormat="1" applyFont="1" applyFill="1" applyBorder="1" applyAlignment="1">
      <alignment horizontal="left" wrapText="1"/>
    </xf>
    <xf numFmtId="2" fontId="7" fillId="7" borderId="11" xfId="0" applyNumberFormat="1" applyFont="1" applyFill="1" applyBorder="1" applyAlignment="1">
      <alignment horizontal="left" wrapText="1"/>
    </xf>
    <xf numFmtId="2" fontId="7" fillId="7" borderId="12" xfId="0" applyNumberFormat="1" applyFont="1" applyFill="1" applyBorder="1" applyAlignment="1">
      <alignment horizontal="left" wrapText="1"/>
    </xf>
    <xf numFmtId="0" fontId="15" fillId="7" borderId="10" xfId="0" applyFont="1" applyFill="1" applyBorder="1" applyAlignment="1">
      <alignment horizontal="left"/>
    </xf>
    <xf numFmtId="0" fontId="15" fillId="7" borderId="11" xfId="0" applyFont="1" applyFill="1" applyBorder="1" applyAlignment="1"/>
    <xf numFmtId="0" fontId="15" fillId="7" borderId="12" xfId="0" applyFont="1" applyFill="1" applyBorder="1" applyAlignment="1"/>
    <xf numFmtId="0" fontId="6" fillId="2" borderId="4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left" wrapText="1"/>
    </xf>
    <xf numFmtId="2" fontId="8" fillId="2" borderId="6" xfId="0" applyNumberFormat="1" applyFont="1" applyFill="1" applyBorder="1" applyAlignment="1">
      <alignment horizontal="left" wrapText="1"/>
    </xf>
    <xf numFmtId="0" fontId="6" fillId="7" borderId="11" xfId="0" applyFont="1" applyFill="1" applyBorder="1" applyAlignment="1">
      <alignment horizontal="left" wrapText="1"/>
    </xf>
    <xf numFmtId="2" fontId="8" fillId="7" borderId="11" xfId="0" applyNumberFormat="1" applyFont="1" applyFill="1" applyBorder="1" applyAlignment="1">
      <alignment horizontal="left" wrapText="1"/>
    </xf>
    <xf numFmtId="2" fontId="8" fillId="7" borderId="12" xfId="0" applyNumberFormat="1" applyFont="1" applyFill="1" applyBorder="1" applyAlignment="1">
      <alignment horizontal="left" wrapText="1"/>
    </xf>
    <xf numFmtId="0" fontId="6" fillId="7" borderId="1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2" fontId="7" fillId="3" borderId="6" xfId="0" applyNumberFormat="1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2" fontId="5" fillId="0" borderId="7" xfId="0" applyNumberFormat="1" applyFont="1" applyFill="1" applyBorder="1" applyAlignment="1">
      <alignment horizontal="left" vertical="center" wrapText="1"/>
    </xf>
    <xf numFmtId="2" fontId="8" fillId="0" borderId="9" xfId="0" applyNumberFormat="1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2" fontId="7" fillId="5" borderId="2" xfId="0" applyNumberFormat="1" applyFont="1" applyFill="1" applyBorder="1" applyAlignment="1">
      <alignment horizontal="left" wrapText="1"/>
    </xf>
    <xf numFmtId="2" fontId="7" fillId="4" borderId="6" xfId="0" applyNumberFormat="1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left" wrapText="1"/>
    </xf>
    <xf numFmtId="2" fontId="8" fillId="0" borderId="9" xfId="0" applyNumberFormat="1" applyFont="1" applyFill="1" applyBorder="1" applyAlignment="1">
      <alignment horizontal="left" wrapText="1"/>
    </xf>
    <xf numFmtId="2" fontId="3" fillId="3" borderId="2" xfId="0" applyNumberFormat="1" applyFont="1" applyFill="1" applyBorder="1" applyAlignment="1">
      <alignment horizontal="left" wrapText="1"/>
    </xf>
    <xf numFmtId="2" fontId="3" fillId="7" borderId="11" xfId="0" applyNumberFormat="1" applyFont="1" applyFill="1" applyBorder="1" applyAlignment="1">
      <alignment horizontal="left" wrapText="1"/>
    </xf>
    <xf numFmtId="2" fontId="3" fillId="0" borderId="7" xfId="0" applyNumberFormat="1" applyFont="1" applyFill="1" applyBorder="1" applyAlignment="1">
      <alignment horizontal="left" vertical="center" wrapText="1"/>
    </xf>
    <xf numFmtId="2" fontId="7" fillId="0" borderId="9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left" vertical="center" wrapText="1"/>
    </xf>
    <xf numFmtId="2" fontId="9" fillId="2" borderId="2" xfId="0" applyNumberFormat="1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wrapText="1"/>
    </xf>
    <xf numFmtId="0" fontId="2" fillId="7" borderId="11" xfId="0" applyFont="1" applyFill="1" applyBorder="1" applyAlignment="1">
      <alignment horizontal="left" wrapText="1"/>
    </xf>
    <xf numFmtId="2" fontId="19" fillId="7" borderId="1" xfId="0" applyNumberFormat="1" applyFont="1" applyFill="1" applyBorder="1" applyAlignment="1">
      <alignment horizontal="left" wrapText="1"/>
    </xf>
    <xf numFmtId="2" fontId="20" fillId="7" borderId="1" xfId="0" applyNumberFormat="1" applyFont="1" applyFill="1" applyBorder="1" applyAlignment="1">
      <alignment horizontal="left" wrapText="1"/>
    </xf>
    <xf numFmtId="2" fontId="15" fillId="8" borderId="1" xfId="0" applyNumberFormat="1" applyFont="1" applyFill="1" applyBorder="1" applyAlignment="1">
      <alignment horizontal="right"/>
    </xf>
    <xf numFmtId="2" fontId="0" fillId="9" borderId="1" xfId="0" applyNumberFormat="1" applyFill="1" applyBorder="1" applyAlignment="1">
      <alignment horizontal="right"/>
    </xf>
    <xf numFmtId="2" fontId="0" fillId="9" borderId="16" xfId="0" applyNumberFormat="1" applyFill="1" applyBorder="1" applyAlignment="1">
      <alignment horizontal="right"/>
    </xf>
    <xf numFmtId="2" fontId="15" fillId="9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 applyAlignment="1">
      <alignment horizontal="right"/>
    </xf>
    <xf numFmtId="2" fontId="15" fillId="3" borderId="16" xfId="0" applyNumberFormat="1" applyFont="1" applyFill="1" applyBorder="1" applyAlignment="1">
      <alignment horizontal="right"/>
    </xf>
    <xf numFmtId="2" fontId="0" fillId="8" borderId="1" xfId="0" applyNumberFormat="1" applyFill="1" applyBorder="1" applyAlignment="1">
      <alignment horizontal="right"/>
    </xf>
    <xf numFmtId="2" fontId="0" fillId="8" borderId="16" xfId="0" applyNumberFormat="1" applyFill="1" applyBorder="1" applyAlignment="1">
      <alignment horizontal="right"/>
    </xf>
    <xf numFmtId="0" fontId="15" fillId="9" borderId="15" xfId="0" applyFont="1" applyFill="1" applyBorder="1" applyAlignment="1">
      <alignment horizontal="center" wrapText="1"/>
    </xf>
    <xf numFmtId="0" fontId="15" fillId="8" borderId="15" xfId="0" applyFont="1" applyFill="1" applyBorder="1" applyAlignment="1">
      <alignment horizontal="center" wrapText="1"/>
    </xf>
    <xf numFmtId="0" fontId="21" fillId="3" borderId="13" xfId="0" applyFont="1" applyFill="1" applyBorder="1" applyAlignment="1">
      <alignment horizontal="center" wrapText="1"/>
    </xf>
    <xf numFmtId="2" fontId="21" fillId="3" borderId="7" xfId="0" applyNumberFormat="1" applyFont="1" applyFill="1" applyBorder="1" applyAlignment="1">
      <alignment horizontal="center" wrapText="1"/>
    </xf>
    <xf numFmtId="2" fontId="21" fillId="3" borderId="14" xfId="0" applyNumberFormat="1" applyFont="1" applyFill="1" applyBorder="1" applyAlignment="1">
      <alignment horizontal="center" wrapText="1"/>
    </xf>
    <xf numFmtId="2" fontId="22" fillId="3" borderId="1" xfId="0" applyNumberFormat="1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right" wrapText="1"/>
    </xf>
    <xf numFmtId="2" fontId="24" fillId="3" borderId="1" xfId="0" applyNumberFormat="1" applyFont="1" applyFill="1" applyBorder="1" applyAlignment="1">
      <alignment horizontal="right"/>
    </xf>
    <xf numFmtId="2" fontId="25" fillId="0" borderId="0" xfId="0" applyNumberFormat="1" applyFont="1" applyBorder="1" applyAlignment="1">
      <alignment horizontal="left"/>
    </xf>
  </cellXfs>
  <cellStyles count="1">
    <cellStyle name="Normalny" xfId="0" builtinId="0"/>
  </cellStyles>
  <dxfs count="9"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1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bottom/>
      </border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zcionka tekstu podstawowego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149:E157" totalsRowShown="0" headerRowDxfId="8" dataDxfId="6" headerRowBorderDxfId="7" tableBorderDxfId="5" totalsRowBorderDxfId="4">
  <autoFilter ref="B149:E157"/>
  <tableColumns count="4">
    <tableColumn id="1" name="Grupa taryfowa" dataDxfId="3"/>
    <tableColumn id="2" name="Szacowane zużycie energii [kWh] w okresie od 01.01.2018 do 31.12.2018" dataDxfId="2"/>
    <tableColumn id="3" name="STREFA I Szacowane zużycie energii [kWh] w okresie od 01.01.2018 do 31.12.2018" dataDxfId="1"/>
    <tableColumn id="4" name="STREFA II Szacowane zużycie energii [kWh] w okresie od 01.01.2018 do 31.12.2018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66"/>
  <sheetViews>
    <sheetView tabSelected="1" zoomScale="110" zoomScaleNormal="110" workbookViewId="0">
      <selection activeCell="M6" sqref="M6"/>
    </sheetView>
  </sheetViews>
  <sheetFormatPr defaultColWidth="10.875" defaultRowHeight="25.5" customHeight="1"/>
  <cols>
    <col min="1" max="1" width="10.875" style="27"/>
    <col min="2" max="3" width="10.875" style="28"/>
    <col min="4" max="7" width="11.375" style="28" customWidth="1"/>
    <col min="8" max="9" width="10.875" style="28"/>
    <col min="10" max="10" width="13.75" style="29" customWidth="1"/>
    <col min="11" max="11" width="14.125" style="29" customWidth="1"/>
    <col min="12" max="12" width="12.625" style="29" customWidth="1"/>
    <col min="13" max="13" width="15.375" style="30" customWidth="1"/>
    <col min="14" max="15" width="10.875" style="28"/>
    <col min="16" max="16" width="14" style="28" customWidth="1"/>
    <col min="17" max="17" width="15" style="28" customWidth="1"/>
    <col min="18" max="16384" width="10.875" style="28"/>
  </cols>
  <sheetData>
    <row r="2" spans="2:13" ht="25.5" customHeight="1">
      <c r="J2" s="127" t="s">
        <v>321</v>
      </c>
    </row>
    <row r="3" spans="2:13" ht="25.5" customHeight="1" thickBot="1"/>
    <row r="4" spans="2:13" ht="25.5" customHeight="1" thickBot="1">
      <c r="B4" s="69" t="s">
        <v>304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2:13" ht="25.5" customHeight="1">
      <c r="B5" s="60" t="s">
        <v>0</v>
      </c>
      <c r="C5" s="61" t="s">
        <v>1</v>
      </c>
      <c r="D5" s="62" t="s">
        <v>2</v>
      </c>
      <c r="E5" s="61" t="s">
        <v>3</v>
      </c>
      <c r="F5" s="61" t="s">
        <v>4</v>
      </c>
      <c r="G5" s="61" t="s">
        <v>5</v>
      </c>
      <c r="H5" s="61" t="s">
        <v>6</v>
      </c>
      <c r="I5" s="61" t="s">
        <v>7</v>
      </c>
      <c r="J5" s="63" t="s">
        <v>8</v>
      </c>
      <c r="K5" s="63" t="s">
        <v>9</v>
      </c>
      <c r="L5" s="63" t="s">
        <v>230</v>
      </c>
      <c r="M5" s="64" t="s">
        <v>10</v>
      </c>
    </row>
    <row r="6" spans="2:13" ht="25.5" customHeight="1">
      <c r="B6" s="1">
        <v>1</v>
      </c>
      <c r="C6" s="42" t="s">
        <v>293</v>
      </c>
      <c r="D6" s="6" t="s">
        <v>11</v>
      </c>
      <c r="E6" s="5" t="s">
        <v>12</v>
      </c>
      <c r="F6" s="6" t="s">
        <v>13</v>
      </c>
      <c r="G6" s="5">
        <v>63064</v>
      </c>
      <c r="H6" s="5" t="s">
        <v>14</v>
      </c>
      <c r="I6" s="5">
        <v>12</v>
      </c>
      <c r="J6" s="7">
        <f>(1585)*1.1</f>
        <v>1743.5000000000002</v>
      </c>
      <c r="K6" s="7">
        <v>7483.3</v>
      </c>
      <c r="L6" s="7">
        <v>0</v>
      </c>
      <c r="M6" s="20">
        <f>K6+J6</f>
        <v>9226.8000000000011</v>
      </c>
    </row>
    <row r="7" spans="2:13" ht="25.5" customHeight="1">
      <c r="B7" s="1">
        <v>2</v>
      </c>
      <c r="C7" s="5" t="s">
        <v>293</v>
      </c>
      <c r="D7" s="6" t="s">
        <v>11</v>
      </c>
      <c r="E7" s="5" t="s">
        <v>15</v>
      </c>
      <c r="F7" s="6" t="s">
        <v>16</v>
      </c>
      <c r="G7" s="5">
        <v>1039130</v>
      </c>
      <c r="H7" s="5" t="s">
        <v>14</v>
      </c>
      <c r="I7" s="5">
        <v>3</v>
      </c>
      <c r="J7" s="7">
        <v>677.6</v>
      </c>
      <c r="K7" s="7">
        <v>881.1</v>
      </c>
      <c r="L7" s="7">
        <v>0</v>
      </c>
      <c r="M7" s="20">
        <f>K7+J7</f>
        <v>1558.7</v>
      </c>
    </row>
    <row r="8" spans="2:13" ht="25.5" customHeight="1">
      <c r="B8" s="1">
        <v>3</v>
      </c>
      <c r="C8" s="5" t="s">
        <v>293</v>
      </c>
      <c r="D8" s="6" t="s">
        <v>17</v>
      </c>
      <c r="E8" s="5" t="s">
        <v>18</v>
      </c>
      <c r="F8" s="6" t="s">
        <v>19</v>
      </c>
      <c r="G8" s="5">
        <v>60457230</v>
      </c>
      <c r="H8" s="5" t="s">
        <v>14</v>
      </c>
      <c r="I8" s="5">
        <v>3</v>
      </c>
      <c r="J8" s="7">
        <v>585.20000000000005</v>
      </c>
      <c r="K8" s="7">
        <v>1163.8000000000002</v>
      </c>
      <c r="L8" s="7">
        <v>0</v>
      </c>
      <c r="M8" s="20">
        <f>K8+J8</f>
        <v>1749.0000000000002</v>
      </c>
    </row>
    <row r="9" spans="2:13" ht="25.5" customHeight="1">
      <c r="B9" s="1">
        <v>4</v>
      </c>
      <c r="C9" s="5" t="s">
        <v>293</v>
      </c>
      <c r="D9" s="6" t="s">
        <v>20</v>
      </c>
      <c r="E9" s="6" t="s">
        <v>21</v>
      </c>
      <c r="F9" s="6" t="s">
        <v>22</v>
      </c>
      <c r="G9" s="5">
        <v>44143</v>
      </c>
      <c r="H9" s="5" t="s">
        <v>14</v>
      </c>
      <c r="I9" s="5">
        <v>12</v>
      </c>
      <c r="J9" s="7">
        <v>5870.7000000000007</v>
      </c>
      <c r="K9" s="7">
        <v>28567.000000000004</v>
      </c>
      <c r="L9" s="7">
        <v>0</v>
      </c>
      <c r="M9" s="20">
        <f>K9+J9</f>
        <v>34437.700000000004</v>
      </c>
    </row>
    <row r="10" spans="2:13" ht="25.5" customHeight="1">
      <c r="B10" s="1">
        <v>5</v>
      </c>
      <c r="C10" s="5" t="s">
        <v>293</v>
      </c>
      <c r="D10" s="6" t="s">
        <v>17</v>
      </c>
      <c r="E10" s="6" t="s">
        <v>23</v>
      </c>
      <c r="F10" s="6" t="s">
        <v>24</v>
      </c>
      <c r="G10" s="5">
        <v>1020892</v>
      </c>
      <c r="H10" s="5" t="s">
        <v>14</v>
      </c>
      <c r="I10" s="8">
        <v>3</v>
      </c>
      <c r="J10" s="7">
        <v>1771.0000000000002</v>
      </c>
      <c r="K10" s="7">
        <v>6482.3</v>
      </c>
      <c r="L10" s="7">
        <v>0</v>
      </c>
      <c r="M10" s="20">
        <f>J10+K10</f>
        <v>8253.3000000000011</v>
      </c>
    </row>
    <row r="11" spans="2:13" ht="25.5" customHeight="1">
      <c r="B11" s="1">
        <v>6</v>
      </c>
      <c r="C11" s="5" t="s">
        <v>293</v>
      </c>
      <c r="D11" s="6" t="s">
        <v>17</v>
      </c>
      <c r="E11" s="6" t="s">
        <v>25</v>
      </c>
      <c r="F11" s="6" t="s">
        <v>26</v>
      </c>
      <c r="G11" s="5">
        <v>1054167</v>
      </c>
      <c r="H11" s="5" t="s">
        <v>14</v>
      </c>
      <c r="I11" s="5">
        <v>3</v>
      </c>
      <c r="J11" s="7">
        <v>732.6</v>
      </c>
      <c r="K11" s="7">
        <v>1373.9</v>
      </c>
      <c r="L11" s="7">
        <v>0</v>
      </c>
      <c r="M11" s="21">
        <f>K11+J11</f>
        <v>2106.5</v>
      </c>
    </row>
    <row r="12" spans="2:13" ht="25.5" customHeight="1">
      <c r="B12" s="1">
        <v>7</v>
      </c>
      <c r="C12" s="5" t="s">
        <v>293</v>
      </c>
      <c r="D12" s="6" t="s">
        <v>17</v>
      </c>
      <c r="E12" s="6" t="s">
        <v>27</v>
      </c>
      <c r="F12" s="6" t="s">
        <v>28</v>
      </c>
      <c r="G12" s="5">
        <v>1197369</v>
      </c>
      <c r="H12" s="5" t="s">
        <v>14</v>
      </c>
      <c r="I12" s="5">
        <v>1</v>
      </c>
      <c r="J12" s="7">
        <v>1059.3000000000002</v>
      </c>
      <c r="K12" s="7">
        <v>1527.9</v>
      </c>
      <c r="L12" s="7">
        <v>0</v>
      </c>
      <c r="M12" s="21">
        <f t="shared" ref="M12:M23" si="0">J12+K12</f>
        <v>2587.2000000000003</v>
      </c>
    </row>
    <row r="13" spans="2:13" ht="25.5" customHeight="1">
      <c r="B13" s="1">
        <v>8</v>
      </c>
      <c r="C13" s="5" t="s">
        <v>293</v>
      </c>
      <c r="D13" s="6" t="s">
        <v>17</v>
      </c>
      <c r="E13" s="6" t="s">
        <v>29</v>
      </c>
      <c r="F13" s="6" t="s">
        <v>30</v>
      </c>
      <c r="G13" s="5">
        <v>1014438</v>
      </c>
      <c r="H13" s="5" t="s">
        <v>14</v>
      </c>
      <c r="I13" s="5">
        <v>3</v>
      </c>
      <c r="J13" s="7">
        <v>1942.6000000000001</v>
      </c>
      <c r="K13" s="7">
        <v>8252.2000000000007</v>
      </c>
      <c r="L13" s="7">
        <v>0</v>
      </c>
      <c r="M13" s="20">
        <f t="shared" si="0"/>
        <v>10194.800000000001</v>
      </c>
    </row>
    <row r="14" spans="2:13" ht="25.5" customHeight="1">
      <c r="B14" s="1">
        <v>9</v>
      </c>
      <c r="C14" s="5" t="s">
        <v>293</v>
      </c>
      <c r="D14" s="6" t="s">
        <v>17</v>
      </c>
      <c r="E14" s="6" t="s">
        <v>31</v>
      </c>
      <c r="F14" s="6" t="s">
        <v>32</v>
      </c>
      <c r="G14" s="5">
        <v>1197641</v>
      </c>
      <c r="H14" s="5" t="s">
        <v>14</v>
      </c>
      <c r="I14" s="5">
        <v>2</v>
      </c>
      <c r="J14" s="7">
        <v>1614.8000000000002</v>
      </c>
      <c r="K14" s="7">
        <v>3612.4</v>
      </c>
      <c r="L14" s="7">
        <v>0</v>
      </c>
      <c r="M14" s="20">
        <f t="shared" si="0"/>
        <v>5227.2000000000007</v>
      </c>
    </row>
    <row r="15" spans="2:13" ht="25.5" customHeight="1">
      <c r="B15" s="1">
        <v>10</v>
      </c>
      <c r="C15" s="5" t="s">
        <v>293</v>
      </c>
      <c r="D15" s="6" t="s">
        <v>17</v>
      </c>
      <c r="E15" s="6" t="s">
        <v>33</v>
      </c>
      <c r="F15" s="6" t="s">
        <v>34</v>
      </c>
      <c r="G15" s="5">
        <v>1197380</v>
      </c>
      <c r="H15" s="5" t="s">
        <v>14</v>
      </c>
      <c r="I15" s="5">
        <v>1</v>
      </c>
      <c r="J15" s="7">
        <v>2820.4</v>
      </c>
      <c r="K15" s="7">
        <v>7056.5000000000009</v>
      </c>
      <c r="L15" s="7">
        <v>0</v>
      </c>
      <c r="M15" s="20">
        <f t="shared" si="0"/>
        <v>9876.9000000000015</v>
      </c>
    </row>
    <row r="16" spans="2:13" ht="25.5" customHeight="1">
      <c r="B16" s="1">
        <v>11</v>
      </c>
      <c r="C16" s="5" t="s">
        <v>293</v>
      </c>
      <c r="D16" s="6" t="s">
        <v>17</v>
      </c>
      <c r="E16" s="6" t="s">
        <v>35</v>
      </c>
      <c r="F16" s="6" t="s">
        <v>36</v>
      </c>
      <c r="G16" s="5">
        <v>1197624</v>
      </c>
      <c r="H16" s="5" t="s">
        <v>14</v>
      </c>
      <c r="I16" s="5">
        <v>3</v>
      </c>
      <c r="J16" s="7">
        <v>889.90000000000009</v>
      </c>
      <c r="K16" s="7">
        <v>1995.4</v>
      </c>
      <c r="L16" s="7">
        <v>0</v>
      </c>
      <c r="M16" s="20">
        <f t="shared" si="0"/>
        <v>2885.3</v>
      </c>
    </row>
    <row r="17" spans="2:13" ht="25.5" customHeight="1">
      <c r="B17" s="1">
        <v>12</v>
      </c>
      <c r="C17" s="5" t="s">
        <v>293</v>
      </c>
      <c r="D17" s="6" t="s">
        <v>17</v>
      </c>
      <c r="E17" s="6" t="s">
        <v>37</v>
      </c>
      <c r="F17" s="6" t="s">
        <v>38</v>
      </c>
      <c r="G17" s="5">
        <v>1197366</v>
      </c>
      <c r="H17" s="5" t="s">
        <v>14</v>
      </c>
      <c r="I17" s="5">
        <v>1</v>
      </c>
      <c r="J17" s="7">
        <v>651.20000000000005</v>
      </c>
      <c r="K17" s="7">
        <v>1157.2</v>
      </c>
      <c r="L17" s="7">
        <v>0</v>
      </c>
      <c r="M17" s="20">
        <f t="shared" si="0"/>
        <v>1808.4</v>
      </c>
    </row>
    <row r="18" spans="2:13" ht="25.5" customHeight="1">
      <c r="B18" s="1">
        <v>13</v>
      </c>
      <c r="C18" s="5" t="s">
        <v>293</v>
      </c>
      <c r="D18" s="6" t="s">
        <v>17</v>
      </c>
      <c r="E18" s="6" t="s">
        <v>25</v>
      </c>
      <c r="F18" s="6" t="s">
        <v>39</v>
      </c>
      <c r="G18" s="5">
        <v>1197628</v>
      </c>
      <c r="H18" s="5" t="s">
        <v>14</v>
      </c>
      <c r="I18" s="5">
        <v>1</v>
      </c>
      <c r="J18" s="7">
        <v>570.90000000000009</v>
      </c>
      <c r="K18" s="7">
        <v>886.6</v>
      </c>
      <c r="L18" s="7">
        <v>0</v>
      </c>
      <c r="M18" s="20">
        <f t="shared" si="0"/>
        <v>1457.5</v>
      </c>
    </row>
    <row r="19" spans="2:13" ht="25.5" customHeight="1">
      <c r="B19" s="1">
        <v>14</v>
      </c>
      <c r="C19" s="5" t="s">
        <v>293</v>
      </c>
      <c r="D19" s="6" t="s">
        <v>17</v>
      </c>
      <c r="E19" s="6" t="s">
        <v>40</v>
      </c>
      <c r="F19" s="6" t="s">
        <v>41</v>
      </c>
      <c r="G19" s="5">
        <v>1038957</v>
      </c>
      <c r="H19" s="5" t="s">
        <v>14</v>
      </c>
      <c r="I19" s="5">
        <v>3</v>
      </c>
      <c r="J19" s="7">
        <v>1565.3000000000002</v>
      </c>
      <c r="K19" s="7">
        <v>4191</v>
      </c>
      <c r="L19" s="7">
        <v>0</v>
      </c>
      <c r="M19" s="20">
        <f t="shared" si="0"/>
        <v>5756.3</v>
      </c>
    </row>
    <row r="20" spans="2:13" ht="25.5" customHeight="1">
      <c r="B20" s="1">
        <v>15</v>
      </c>
      <c r="C20" s="5" t="s">
        <v>293</v>
      </c>
      <c r="D20" s="6" t="s">
        <v>17</v>
      </c>
      <c r="E20" s="6" t="s">
        <v>42</v>
      </c>
      <c r="F20" s="6" t="s">
        <v>43</v>
      </c>
      <c r="G20" s="5">
        <v>1197371</v>
      </c>
      <c r="H20" s="5" t="s">
        <v>14</v>
      </c>
      <c r="I20" s="5">
        <v>1</v>
      </c>
      <c r="J20" s="7">
        <v>792.00000000000011</v>
      </c>
      <c r="K20" s="7">
        <v>960.30000000000007</v>
      </c>
      <c r="L20" s="7">
        <v>0</v>
      </c>
      <c r="M20" s="20">
        <f t="shared" si="0"/>
        <v>1752.3000000000002</v>
      </c>
    </row>
    <row r="21" spans="2:13" ht="25.5" customHeight="1">
      <c r="B21" s="1">
        <v>16</v>
      </c>
      <c r="C21" s="5" t="s">
        <v>293</v>
      </c>
      <c r="D21" s="6" t="s">
        <v>17</v>
      </c>
      <c r="E21" s="6" t="s">
        <v>42</v>
      </c>
      <c r="F21" s="6" t="s">
        <v>44</v>
      </c>
      <c r="G21" s="5">
        <v>1197375</v>
      </c>
      <c r="H21" s="5" t="s">
        <v>14</v>
      </c>
      <c r="I21" s="5">
        <v>1</v>
      </c>
      <c r="J21" s="7">
        <v>1232</v>
      </c>
      <c r="K21" s="7">
        <v>1680.8000000000002</v>
      </c>
      <c r="L21" s="7">
        <v>0</v>
      </c>
      <c r="M21" s="20">
        <f t="shared" si="0"/>
        <v>2912.8</v>
      </c>
    </row>
    <row r="22" spans="2:13" ht="25.5" customHeight="1">
      <c r="B22" s="1">
        <v>17</v>
      </c>
      <c r="C22" s="5" t="s">
        <v>293</v>
      </c>
      <c r="D22" s="6" t="s">
        <v>17</v>
      </c>
      <c r="E22" s="6" t="s">
        <v>42</v>
      </c>
      <c r="F22" s="6" t="s">
        <v>45</v>
      </c>
      <c r="G22" s="5">
        <v>1197370</v>
      </c>
      <c r="H22" s="5" t="s">
        <v>14</v>
      </c>
      <c r="I22" s="5">
        <v>1</v>
      </c>
      <c r="J22" s="7">
        <v>716.1</v>
      </c>
      <c r="K22" s="7">
        <v>1016.4000000000001</v>
      </c>
      <c r="L22" s="7">
        <v>0</v>
      </c>
      <c r="M22" s="20">
        <f t="shared" si="0"/>
        <v>1732.5</v>
      </c>
    </row>
    <row r="23" spans="2:13" ht="25.5" customHeight="1">
      <c r="B23" s="1">
        <v>18</v>
      </c>
      <c r="C23" s="5" t="s">
        <v>293</v>
      </c>
      <c r="D23" s="6" t="s">
        <v>17</v>
      </c>
      <c r="E23" s="6" t="s">
        <v>46</v>
      </c>
      <c r="F23" s="6" t="s">
        <v>47</v>
      </c>
      <c r="G23" s="5">
        <v>190919</v>
      </c>
      <c r="H23" s="5" t="s">
        <v>14</v>
      </c>
      <c r="I23" s="5">
        <v>3</v>
      </c>
      <c r="J23" s="7">
        <v>2458.5</v>
      </c>
      <c r="K23" s="7">
        <v>5077.6000000000004</v>
      </c>
      <c r="L23" s="7">
        <v>0</v>
      </c>
      <c r="M23" s="20">
        <f t="shared" si="0"/>
        <v>7536.1</v>
      </c>
    </row>
    <row r="24" spans="2:13" ht="25.5" customHeight="1">
      <c r="B24" s="1">
        <v>19</v>
      </c>
      <c r="C24" s="5" t="s">
        <v>293</v>
      </c>
      <c r="D24" s="6" t="s">
        <v>17</v>
      </c>
      <c r="E24" s="6" t="s">
        <v>48</v>
      </c>
      <c r="F24" s="6" t="s">
        <v>49</v>
      </c>
      <c r="G24" s="5">
        <v>60434821</v>
      </c>
      <c r="H24" s="5" t="s">
        <v>14</v>
      </c>
      <c r="I24" s="5">
        <v>3</v>
      </c>
      <c r="J24" s="7">
        <v>740.30000000000007</v>
      </c>
      <c r="K24" s="7">
        <v>3559.6000000000004</v>
      </c>
      <c r="L24" s="7">
        <v>0</v>
      </c>
      <c r="M24" s="20">
        <f>K24+J24</f>
        <v>4299.9000000000005</v>
      </c>
    </row>
    <row r="25" spans="2:13" ht="25.5" customHeight="1">
      <c r="B25" s="1">
        <v>20</v>
      </c>
      <c r="C25" s="5" t="s">
        <v>293</v>
      </c>
      <c r="D25" s="6" t="s">
        <v>17</v>
      </c>
      <c r="E25" s="6" t="s">
        <v>50</v>
      </c>
      <c r="F25" s="6" t="s">
        <v>51</v>
      </c>
      <c r="G25" s="5">
        <v>1194915</v>
      </c>
      <c r="H25" s="5" t="s">
        <v>14</v>
      </c>
      <c r="I25" s="5">
        <v>1</v>
      </c>
      <c r="J25" s="7">
        <v>943.80000000000007</v>
      </c>
      <c r="K25" s="7">
        <v>1593.9</v>
      </c>
      <c r="L25" s="7">
        <v>0</v>
      </c>
      <c r="M25" s="20">
        <f>J25+K25</f>
        <v>2537.7000000000003</v>
      </c>
    </row>
    <row r="26" spans="2:13" ht="25.5" customHeight="1">
      <c r="B26" s="1">
        <v>21</v>
      </c>
      <c r="C26" s="5" t="s">
        <v>293</v>
      </c>
      <c r="D26" s="6" t="s">
        <v>17</v>
      </c>
      <c r="E26" s="6" t="s">
        <v>52</v>
      </c>
      <c r="F26" s="6" t="s">
        <v>53</v>
      </c>
      <c r="G26" s="5">
        <v>1194908</v>
      </c>
      <c r="H26" s="5" t="s">
        <v>14</v>
      </c>
      <c r="I26" s="5">
        <v>1</v>
      </c>
      <c r="J26" s="7">
        <v>422.40000000000003</v>
      </c>
      <c r="K26" s="7">
        <v>962.50000000000011</v>
      </c>
      <c r="L26" s="7">
        <v>0</v>
      </c>
      <c r="M26" s="20">
        <f>K26+J26</f>
        <v>1384.9</v>
      </c>
    </row>
    <row r="27" spans="2:13" ht="25.5" customHeight="1">
      <c r="B27" s="1">
        <v>22</v>
      </c>
      <c r="C27" s="5" t="s">
        <v>293</v>
      </c>
      <c r="D27" s="6" t="s">
        <v>17</v>
      </c>
      <c r="E27" s="6" t="s">
        <v>54</v>
      </c>
      <c r="F27" s="6" t="s">
        <v>55</v>
      </c>
      <c r="G27" s="5">
        <v>188007</v>
      </c>
      <c r="H27" s="5" t="s">
        <v>14</v>
      </c>
      <c r="I27" s="5">
        <v>7</v>
      </c>
      <c r="J27" s="7">
        <v>3703.7000000000003</v>
      </c>
      <c r="K27" s="7">
        <v>16441.7</v>
      </c>
      <c r="L27" s="7">
        <v>0</v>
      </c>
      <c r="M27" s="20">
        <f t="shared" ref="M27:M37" si="1">J27+K27</f>
        <v>20145.400000000001</v>
      </c>
    </row>
    <row r="28" spans="2:13" ht="25.5" customHeight="1">
      <c r="B28" s="1">
        <v>23</v>
      </c>
      <c r="C28" s="5" t="s">
        <v>293</v>
      </c>
      <c r="D28" s="6" t="s">
        <v>17</v>
      </c>
      <c r="E28" s="6" t="s">
        <v>56</v>
      </c>
      <c r="F28" s="6" t="s">
        <v>57</v>
      </c>
      <c r="G28" s="5">
        <v>1194920</v>
      </c>
      <c r="H28" s="5" t="s">
        <v>14</v>
      </c>
      <c r="I28" s="5">
        <v>1</v>
      </c>
      <c r="J28" s="7">
        <v>771.1</v>
      </c>
      <c r="K28" s="7">
        <v>1029.6000000000001</v>
      </c>
      <c r="L28" s="7">
        <v>0</v>
      </c>
      <c r="M28" s="20">
        <f t="shared" si="1"/>
        <v>1800.7000000000003</v>
      </c>
    </row>
    <row r="29" spans="2:13" ht="25.5" customHeight="1">
      <c r="B29" s="1">
        <v>24</v>
      </c>
      <c r="C29" s="5" t="s">
        <v>293</v>
      </c>
      <c r="D29" s="6" t="s">
        <v>17</v>
      </c>
      <c r="E29" s="6" t="s">
        <v>58</v>
      </c>
      <c r="F29" s="6" t="s">
        <v>59</v>
      </c>
      <c r="G29" s="5">
        <v>1194917</v>
      </c>
      <c r="H29" s="5" t="s">
        <v>14</v>
      </c>
      <c r="I29" s="5">
        <v>1</v>
      </c>
      <c r="J29" s="7">
        <v>584.1</v>
      </c>
      <c r="K29" s="7">
        <v>927.30000000000007</v>
      </c>
      <c r="L29" s="7">
        <v>0</v>
      </c>
      <c r="M29" s="20">
        <f t="shared" si="1"/>
        <v>1511.4</v>
      </c>
    </row>
    <row r="30" spans="2:13" ht="25.5" customHeight="1">
      <c r="B30" s="1">
        <v>25</v>
      </c>
      <c r="C30" s="5" t="s">
        <v>293</v>
      </c>
      <c r="D30" s="6" t="s">
        <v>17</v>
      </c>
      <c r="E30" s="6" t="s">
        <v>60</v>
      </c>
      <c r="F30" s="6" t="s">
        <v>61</v>
      </c>
      <c r="G30" s="5">
        <v>1197626</v>
      </c>
      <c r="H30" s="5" t="s">
        <v>14</v>
      </c>
      <c r="I30" s="5">
        <v>1</v>
      </c>
      <c r="J30" s="7">
        <v>848.1</v>
      </c>
      <c r="K30" s="7">
        <v>3630.0000000000005</v>
      </c>
      <c r="L30" s="7">
        <v>0</v>
      </c>
      <c r="M30" s="20">
        <f t="shared" si="1"/>
        <v>4478.1000000000004</v>
      </c>
    </row>
    <row r="31" spans="2:13" ht="25.5" customHeight="1">
      <c r="B31" s="1">
        <v>26</v>
      </c>
      <c r="C31" s="5" t="s">
        <v>293</v>
      </c>
      <c r="D31" s="6" t="s">
        <v>17</v>
      </c>
      <c r="E31" s="6" t="s">
        <v>62</v>
      </c>
      <c r="F31" s="6" t="s">
        <v>63</v>
      </c>
      <c r="G31" s="5">
        <v>1197629</v>
      </c>
      <c r="H31" s="5" t="s">
        <v>14</v>
      </c>
      <c r="I31" s="5">
        <v>3</v>
      </c>
      <c r="J31" s="7">
        <v>809.6</v>
      </c>
      <c r="K31" s="7">
        <v>1882.1000000000001</v>
      </c>
      <c r="L31" s="7">
        <v>0</v>
      </c>
      <c r="M31" s="20">
        <f t="shared" si="1"/>
        <v>2691.7000000000003</v>
      </c>
    </row>
    <row r="32" spans="2:13" ht="25.5" customHeight="1">
      <c r="B32" s="1">
        <v>27</v>
      </c>
      <c r="C32" s="5" t="s">
        <v>293</v>
      </c>
      <c r="D32" s="6" t="s">
        <v>17</v>
      </c>
      <c r="E32" s="6" t="s">
        <v>64</v>
      </c>
      <c r="F32" s="6" t="s">
        <v>65</v>
      </c>
      <c r="G32" s="5">
        <v>60307424</v>
      </c>
      <c r="H32" s="5" t="s">
        <v>14</v>
      </c>
      <c r="I32" s="5">
        <v>1</v>
      </c>
      <c r="J32" s="7">
        <v>641.30000000000007</v>
      </c>
      <c r="K32" s="7">
        <v>1036.2</v>
      </c>
      <c r="L32" s="7">
        <v>0</v>
      </c>
      <c r="M32" s="20">
        <f t="shared" si="1"/>
        <v>1677.5</v>
      </c>
    </row>
    <row r="33" spans="2:13" ht="25.5" customHeight="1">
      <c r="B33" s="1">
        <v>28</v>
      </c>
      <c r="C33" s="5" t="s">
        <v>293</v>
      </c>
      <c r="D33" s="6" t="s">
        <v>17</v>
      </c>
      <c r="E33" s="6" t="s">
        <v>66</v>
      </c>
      <c r="F33" s="6" t="s">
        <v>67</v>
      </c>
      <c r="G33" s="5">
        <v>1053580</v>
      </c>
      <c r="H33" s="5" t="s">
        <v>14</v>
      </c>
      <c r="I33" s="5">
        <v>2</v>
      </c>
      <c r="J33" s="7">
        <v>782.1</v>
      </c>
      <c r="K33" s="7">
        <v>3516.7000000000003</v>
      </c>
      <c r="L33" s="7">
        <v>0</v>
      </c>
      <c r="M33" s="20">
        <f t="shared" si="1"/>
        <v>4298.8</v>
      </c>
    </row>
    <row r="34" spans="2:13" ht="25.5" customHeight="1">
      <c r="B34" s="1">
        <v>29</v>
      </c>
      <c r="C34" s="5" t="s">
        <v>293</v>
      </c>
      <c r="D34" s="6" t="s">
        <v>17</v>
      </c>
      <c r="E34" s="6" t="s">
        <v>68</v>
      </c>
      <c r="F34" s="6" t="s">
        <v>69</v>
      </c>
      <c r="G34" s="5">
        <v>1337499</v>
      </c>
      <c r="H34" s="5" t="s">
        <v>14</v>
      </c>
      <c r="I34" s="5">
        <v>2</v>
      </c>
      <c r="J34" s="7">
        <v>673.2</v>
      </c>
      <c r="K34" s="7">
        <v>1177</v>
      </c>
      <c r="L34" s="7">
        <v>0</v>
      </c>
      <c r="M34" s="20">
        <f t="shared" si="1"/>
        <v>1850.2</v>
      </c>
    </row>
    <row r="35" spans="2:13" ht="25.5" customHeight="1">
      <c r="B35" s="1">
        <v>30</v>
      </c>
      <c r="C35" s="5" t="s">
        <v>293</v>
      </c>
      <c r="D35" s="6" t="s">
        <v>17</v>
      </c>
      <c r="E35" s="6" t="s">
        <v>70</v>
      </c>
      <c r="F35" s="6" t="s">
        <v>71</v>
      </c>
      <c r="G35" s="5">
        <v>1197638</v>
      </c>
      <c r="H35" s="5" t="s">
        <v>14</v>
      </c>
      <c r="I35" s="5">
        <v>1</v>
      </c>
      <c r="J35" s="7">
        <v>530.20000000000005</v>
      </c>
      <c r="K35" s="7">
        <v>588.5</v>
      </c>
      <c r="L35" s="7">
        <v>0</v>
      </c>
      <c r="M35" s="20">
        <f t="shared" si="1"/>
        <v>1118.7</v>
      </c>
    </row>
    <row r="36" spans="2:13" ht="25.5" customHeight="1">
      <c r="B36" s="1">
        <v>31</v>
      </c>
      <c r="C36" s="5" t="s">
        <v>293</v>
      </c>
      <c r="D36" s="6" t="s">
        <v>17</v>
      </c>
      <c r="E36" s="6" t="s">
        <v>72</v>
      </c>
      <c r="F36" s="6" t="s">
        <v>73</v>
      </c>
      <c r="G36" s="5">
        <v>1197637</v>
      </c>
      <c r="H36" s="5" t="s">
        <v>14</v>
      </c>
      <c r="I36" s="5">
        <v>2</v>
      </c>
      <c r="J36" s="7">
        <v>2160.4</v>
      </c>
      <c r="K36" s="7">
        <v>4067.8</v>
      </c>
      <c r="L36" s="7">
        <v>0</v>
      </c>
      <c r="M36" s="20">
        <f t="shared" si="1"/>
        <v>6228.2000000000007</v>
      </c>
    </row>
    <row r="37" spans="2:13" ht="25.5" customHeight="1">
      <c r="B37" s="1">
        <v>32</v>
      </c>
      <c r="C37" s="5" t="s">
        <v>293</v>
      </c>
      <c r="D37" s="6" t="s">
        <v>17</v>
      </c>
      <c r="E37" s="6" t="s">
        <v>74</v>
      </c>
      <c r="F37" s="6" t="s">
        <v>75</v>
      </c>
      <c r="G37" s="5">
        <v>1197368</v>
      </c>
      <c r="H37" s="5" t="s">
        <v>14</v>
      </c>
      <c r="I37" s="5">
        <v>1</v>
      </c>
      <c r="J37" s="7">
        <v>1331</v>
      </c>
      <c r="K37" s="7">
        <v>2025.1000000000001</v>
      </c>
      <c r="L37" s="7">
        <v>0</v>
      </c>
      <c r="M37" s="20">
        <f t="shared" si="1"/>
        <v>3356.1000000000004</v>
      </c>
    </row>
    <row r="38" spans="2:13" ht="25.5" customHeight="1">
      <c r="B38" s="1">
        <v>33</v>
      </c>
      <c r="C38" s="5" t="s">
        <v>293</v>
      </c>
      <c r="D38" s="6" t="s">
        <v>17</v>
      </c>
      <c r="E38" s="6" t="s">
        <v>76</v>
      </c>
      <c r="F38" s="6" t="s">
        <v>77</v>
      </c>
      <c r="G38" s="5">
        <v>1197367</v>
      </c>
      <c r="H38" s="5" t="s">
        <v>14</v>
      </c>
      <c r="I38" s="5">
        <v>1</v>
      </c>
      <c r="J38" s="7">
        <v>537.90000000000009</v>
      </c>
      <c r="K38" s="7">
        <v>744.7</v>
      </c>
      <c r="L38" s="7">
        <v>0</v>
      </c>
      <c r="M38" s="20">
        <f>K38+J38</f>
        <v>1282.6000000000001</v>
      </c>
    </row>
    <row r="39" spans="2:13" ht="25.5" customHeight="1">
      <c r="B39" s="1">
        <v>34</v>
      </c>
      <c r="C39" s="5" t="s">
        <v>293</v>
      </c>
      <c r="D39" s="6" t="s">
        <v>17</v>
      </c>
      <c r="E39" s="6" t="s">
        <v>78</v>
      </c>
      <c r="F39" s="6" t="s">
        <v>79</v>
      </c>
      <c r="G39" s="5">
        <v>1194912</v>
      </c>
      <c r="H39" s="5" t="s">
        <v>14</v>
      </c>
      <c r="I39" s="5">
        <v>3</v>
      </c>
      <c r="J39" s="7">
        <v>2345.2000000000003</v>
      </c>
      <c r="K39" s="7">
        <v>4200.9000000000005</v>
      </c>
      <c r="L39" s="7">
        <v>0</v>
      </c>
      <c r="M39" s="20">
        <f>J39+K39</f>
        <v>6546.1</v>
      </c>
    </row>
    <row r="40" spans="2:13" ht="25.5" customHeight="1">
      <c r="B40" s="1">
        <v>35</v>
      </c>
      <c r="C40" s="5" t="s">
        <v>293</v>
      </c>
      <c r="D40" s="6" t="s">
        <v>17</v>
      </c>
      <c r="E40" s="6" t="s">
        <v>80</v>
      </c>
      <c r="F40" s="6" t="s">
        <v>81</v>
      </c>
      <c r="G40" s="5">
        <v>1194910</v>
      </c>
      <c r="H40" s="5" t="s">
        <v>14</v>
      </c>
      <c r="I40" s="5">
        <v>5</v>
      </c>
      <c r="J40" s="7">
        <v>597.30000000000007</v>
      </c>
      <c r="K40" s="7">
        <v>1049.4000000000001</v>
      </c>
      <c r="L40" s="7">
        <v>0</v>
      </c>
      <c r="M40" s="20">
        <f>J40+K40</f>
        <v>1646.7000000000003</v>
      </c>
    </row>
    <row r="41" spans="2:13" ht="25.5" customHeight="1">
      <c r="B41" s="1">
        <v>36</v>
      </c>
      <c r="C41" s="5" t="s">
        <v>293</v>
      </c>
      <c r="D41" s="6" t="s">
        <v>17</v>
      </c>
      <c r="E41" s="6" t="s">
        <v>82</v>
      </c>
      <c r="F41" s="6" t="s">
        <v>83</v>
      </c>
      <c r="G41" s="5">
        <v>1194905</v>
      </c>
      <c r="H41" s="5" t="s">
        <v>14</v>
      </c>
      <c r="I41" s="5">
        <v>6</v>
      </c>
      <c r="J41" s="7">
        <v>1103.3000000000002</v>
      </c>
      <c r="K41" s="7">
        <v>4642</v>
      </c>
      <c r="L41" s="7">
        <v>0</v>
      </c>
      <c r="M41" s="20">
        <f>K41+J41</f>
        <v>5745.3</v>
      </c>
    </row>
    <row r="42" spans="2:13" ht="25.5" customHeight="1">
      <c r="B42" s="1">
        <v>37</v>
      </c>
      <c r="C42" s="5" t="s">
        <v>293</v>
      </c>
      <c r="D42" s="9" t="s">
        <v>17</v>
      </c>
      <c r="E42" s="9" t="s">
        <v>84</v>
      </c>
      <c r="F42" s="9" t="s">
        <v>85</v>
      </c>
      <c r="G42" s="8">
        <v>1194914</v>
      </c>
      <c r="H42" s="8" t="s">
        <v>14</v>
      </c>
      <c r="I42" s="8">
        <v>1</v>
      </c>
      <c r="J42" s="10">
        <v>1240.8000000000002</v>
      </c>
      <c r="K42" s="10">
        <v>1642.3000000000002</v>
      </c>
      <c r="L42" s="7">
        <v>0</v>
      </c>
      <c r="M42" s="21">
        <f>K42+J42</f>
        <v>2883.1000000000004</v>
      </c>
    </row>
    <row r="43" spans="2:13" ht="25.5" customHeight="1">
      <c r="B43" s="1">
        <v>38</v>
      </c>
      <c r="C43" s="5" t="s">
        <v>293</v>
      </c>
      <c r="D43" s="9" t="s">
        <v>17</v>
      </c>
      <c r="E43" s="9" t="s">
        <v>86</v>
      </c>
      <c r="F43" s="9" t="s">
        <v>87</v>
      </c>
      <c r="G43" s="8">
        <v>1197635</v>
      </c>
      <c r="H43" s="8" t="s">
        <v>14</v>
      </c>
      <c r="I43" s="8">
        <v>2</v>
      </c>
      <c r="J43" s="10">
        <v>1083.5</v>
      </c>
      <c r="K43" s="7">
        <v>1942.6000000000001</v>
      </c>
      <c r="L43" s="7">
        <v>0</v>
      </c>
      <c r="M43" s="20">
        <f>J43+K43</f>
        <v>3026.1000000000004</v>
      </c>
    </row>
    <row r="44" spans="2:13" ht="25.5" customHeight="1">
      <c r="B44" s="1">
        <v>39</v>
      </c>
      <c r="C44" s="5" t="s">
        <v>293</v>
      </c>
      <c r="D44" s="6" t="s">
        <v>17</v>
      </c>
      <c r="E44" s="6" t="s">
        <v>88</v>
      </c>
      <c r="F44" s="6" t="s">
        <v>89</v>
      </c>
      <c r="G44" s="5">
        <v>1178430</v>
      </c>
      <c r="H44" s="5" t="s">
        <v>14</v>
      </c>
      <c r="I44" s="5">
        <v>2</v>
      </c>
      <c r="J44" s="7">
        <v>913.00000000000011</v>
      </c>
      <c r="K44" s="7">
        <v>2094.4</v>
      </c>
      <c r="L44" s="7">
        <v>0</v>
      </c>
      <c r="M44" s="20">
        <f>K44+J44</f>
        <v>3007.4</v>
      </c>
    </row>
    <row r="45" spans="2:13" ht="25.5" customHeight="1">
      <c r="B45" s="1">
        <v>40</v>
      </c>
      <c r="C45" s="5" t="s">
        <v>293</v>
      </c>
      <c r="D45" s="6" t="s">
        <v>17</v>
      </c>
      <c r="E45" s="6" t="s">
        <v>90</v>
      </c>
      <c r="F45" s="6" t="s">
        <v>91</v>
      </c>
      <c r="G45" s="5">
        <v>1035919</v>
      </c>
      <c r="H45" s="5" t="s">
        <v>14</v>
      </c>
      <c r="I45" s="5">
        <v>1</v>
      </c>
      <c r="J45" s="7">
        <v>778.80000000000007</v>
      </c>
      <c r="K45" s="7">
        <v>2377.1000000000004</v>
      </c>
      <c r="L45" s="7">
        <v>0</v>
      </c>
      <c r="M45" s="20">
        <f>K45+J45</f>
        <v>3155.9000000000005</v>
      </c>
    </row>
    <row r="46" spans="2:13" ht="25.5" customHeight="1">
      <c r="B46" s="1">
        <v>41</v>
      </c>
      <c r="C46" s="5" t="s">
        <v>293</v>
      </c>
      <c r="D46" s="6" t="s">
        <v>17</v>
      </c>
      <c r="E46" s="6" t="s">
        <v>92</v>
      </c>
      <c r="F46" s="6" t="s">
        <v>93</v>
      </c>
      <c r="G46" s="5">
        <v>1197634</v>
      </c>
      <c r="H46" s="5" t="s">
        <v>14</v>
      </c>
      <c r="I46" s="5">
        <v>1</v>
      </c>
      <c r="J46" s="7">
        <v>572</v>
      </c>
      <c r="K46" s="7">
        <v>1019.7</v>
      </c>
      <c r="L46" s="7">
        <v>0</v>
      </c>
      <c r="M46" s="20">
        <f>J46+K46</f>
        <v>1591.7</v>
      </c>
    </row>
    <row r="47" spans="2:13" ht="25.5" customHeight="1">
      <c r="B47" s="1">
        <v>42</v>
      </c>
      <c r="C47" s="5" t="s">
        <v>293</v>
      </c>
      <c r="D47" s="6" t="s">
        <v>17</v>
      </c>
      <c r="E47" s="6" t="s">
        <v>94</v>
      </c>
      <c r="F47" s="6" t="s">
        <v>95</v>
      </c>
      <c r="G47" s="5">
        <v>1197363</v>
      </c>
      <c r="H47" s="5" t="s">
        <v>14</v>
      </c>
      <c r="I47" s="5">
        <v>1</v>
      </c>
      <c r="J47" s="7">
        <v>503.80000000000007</v>
      </c>
      <c r="K47" s="7">
        <v>914.1</v>
      </c>
      <c r="L47" s="7">
        <v>0</v>
      </c>
      <c r="M47" s="20">
        <f>J47+K47</f>
        <v>1417.9</v>
      </c>
    </row>
    <row r="48" spans="2:13" ht="25.5" customHeight="1">
      <c r="B48" s="1">
        <v>43</v>
      </c>
      <c r="C48" s="5" t="s">
        <v>293</v>
      </c>
      <c r="D48" s="6" t="s">
        <v>17</v>
      </c>
      <c r="E48" s="6" t="s">
        <v>96</v>
      </c>
      <c r="F48" s="6" t="s">
        <v>97</v>
      </c>
      <c r="G48" s="5">
        <v>1194907</v>
      </c>
      <c r="H48" s="5" t="s">
        <v>14</v>
      </c>
      <c r="I48" s="5">
        <v>1</v>
      </c>
      <c r="J48" s="7">
        <v>2160.4</v>
      </c>
      <c r="K48" s="7">
        <v>9336.8000000000011</v>
      </c>
      <c r="L48" s="7">
        <v>0</v>
      </c>
      <c r="M48" s="20">
        <f>K48+J48</f>
        <v>11497.2</v>
      </c>
    </row>
    <row r="49" spans="2:13" ht="25.5" customHeight="1">
      <c r="B49" s="1">
        <v>44</v>
      </c>
      <c r="C49" s="5" t="s">
        <v>293</v>
      </c>
      <c r="D49" s="6" t="s">
        <v>17</v>
      </c>
      <c r="E49" s="6" t="s">
        <v>98</v>
      </c>
      <c r="F49" s="6" t="s">
        <v>99</v>
      </c>
      <c r="G49" s="5">
        <v>1194909</v>
      </c>
      <c r="H49" s="5" t="s">
        <v>14</v>
      </c>
      <c r="I49" s="5">
        <v>1</v>
      </c>
      <c r="J49" s="7">
        <v>999.90000000000009</v>
      </c>
      <c r="K49" s="7">
        <v>2212.1000000000004</v>
      </c>
      <c r="L49" s="7">
        <v>0</v>
      </c>
      <c r="M49" s="20">
        <f>K49+J49</f>
        <v>3212.0000000000005</v>
      </c>
    </row>
    <row r="50" spans="2:13" ht="25.5" customHeight="1">
      <c r="B50" s="1">
        <v>45</v>
      </c>
      <c r="C50" s="5" t="s">
        <v>293</v>
      </c>
      <c r="D50" s="6" t="s">
        <v>17</v>
      </c>
      <c r="E50" s="6" t="s">
        <v>100</v>
      </c>
      <c r="F50" s="6" t="s">
        <v>101</v>
      </c>
      <c r="G50" s="5">
        <v>1197633</v>
      </c>
      <c r="H50" s="5" t="s">
        <v>14</v>
      </c>
      <c r="I50" s="5">
        <v>1</v>
      </c>
      <c r="J50" s="7">
        <v>1340.9</v>
      </c>
      <c r="K50" s="7">
        <v>6184.2000000000007</v>
      </c>
      <c r="L50" s="7">
        <v>0</v>
      </c>
      <c r="M50" s="20">
        <f>K50+J50</f>
        <v>7525.1</v>
      </c>
    </row>
    <row r="51" spans="2:13" ht="25.5" customHeight="1">
      <c r="B51" s="1">
        <v>46</v>
      </c>
      <c r="C51" s="5" t="s">
        <v>293</v>
      </c>
      <c r="D51" s="6" t="s">
        <v>17</v>
      </c>
      <c r="E51" s="6" t="s">
        <v>102</v>
      </c>
      <c r="F51" s="6" t="s">
        <v>103</v>
      </c>
      <c r="G51" s="5">
        <v>1032059</v>
      </c>
      <c r="H51" s="5" t="s">
        <v>14</v>
      </c>
      <c r="I51" s="5">
        <v>1</v>
      </c>
      <c r="J51" s="7">
        <v>1036.2</v>
      </c>
      <c r="K51" s="7">
        <v>2074.6000000000004</v>
      </c>
      <c r="L51" s="7">
        <v>0</v>
      </c>
      <c r="M51" s="20">
        <f>K51+J51</f>
        <v>3110.8</v>
      </c>
    </row>
    <row r="52" spans="2:13" ht="25.5" customHeight="1">
      <c r="B52" s="1">
        <v>47</v>
      </c>
      <c r="C52" s="5" t="s">
        <v>293</v>
      </c>
      <c r="D52" s="6" t="s">
        <v>17</v>
      </c>
      <c r="E52" s="6" t="s">
        <v>104</v>
      </c>
      <c r="F52" s="6" t="s">
        <v>105</v>
      </c>
      <c r="G52" s="5">
        <v>1030975</v>
      </c>
      <c r="H52" s="5" t="s">
        <v>14</v>
      </c>
      <c r="I52" s="5">
        <v>2</v>
      </c>
      <c r="J52" s="7">
        <v>1549.9</v>
      </c>
      <c r="K52" s="7">
        <v>3140.5000000000005</v>
      </c>
      <c r="L52" s="7">
        <v>0</v>
      </c>
      <c r="M52" s="20">
        <f>J52+K52</f>
        <v>4690.4000000000005</v>
      </c>
    </row>
    <row r="53" spans="2:13" ht="25.5" customHeight="1">
      <c r="B53" s="1">
        <v>48</v>
      </c>
      <c r="C53" s="5" t="s">
        <v>293</v>
      </c>
      <c r="D53" s="6" t="s">
        <v>17</v>
      </c>
      <c r="E53" s="6" t="s">
        <v>106</v>
      </c>
      <c r="F53" s="6" t="s">
        <v>107</v>
      </c>
      <c r="G53" s="5">
        <v>1197372</v>
      </c>
      <c r="H53" s="5" t="s">
        <v>14</v>
      </c>
      <c r="I53" s="5">
        <v>1</v>
      </c>
      <c r="J53" s="7">
        <v>2691.7000000000003</v>
      </c>
      <c r="K53" s="7">
        <v>5538.5</v>
      </c>
      <c r="L53" s="7">
        <v>0</v>
      </c>
      <c r="M53" s="20">
        <f t="shared" ref="M53:M64" si="2">K53+J53</f>
        <v>8230.2000000000007</v>
      </c>
    </row>
    <row r="54" spans="2:13" ht="25.5" customHeight="1">
      <c r="B54" s="1">
        <v>49</v>
      </c>
      <c r="C54" s="5" t="s">
        <v>293</v>
      </c>
      <c r="D54" s="6" t="s">
        <v>17</v>
      </c>
      <c r="E54" s="6" t="s">
        <v>108</v>
      </c>
      <c r="F54" s="6" t="s">
        <v>109</v>
      </c>
      <c r="G54" s="5">
        <v>1035956</v>
      </c>
      <c r="H54" s="5" t="s">
        <v>14</v>
      </c>
      <c r="I54" s="5">
        <v>1</v>
      </c>
      <c r="J54" s="7">
        <v>521.40000000000009</v>
      </c>
      <c r="K54" s="7">
        <v>501.6</v>
      </c>
      <c r="L54" s="7">
        <v>0</v>
      </c>
      <c r="M54" s="20">
        <f t="shared" si="2"/>
        <v>1023.0000000000001</v>
      </c>
    </row>
    <row r="55" spans="2:13" ht="25.5" customHeight="1">
      <c r="B55" s="1">
        <v>50</v>
      </c>
      <c r="C55" s="5" t="s">
        <v>293</v>
      </c>
      <c r="D55" s="6" t="s">
        <v>17</v>
      </c>
      <c r="E55" s="6" t="s">
        <v>110</v>
      </c>
      <c r="F55" s="6" t="s">
        <v>111</v>
      </c>
      <c r="G55" s="5">
        <v>1033912</v>
      </c>
      <c r="H55" s="5" t="s">
        <v>14</v>
      </c>
      <c r="I55" s="5">
        <v>1</v>
      </c>
      <c r="J55" s="7">
        <v>316.8</v>
      </c>
      <c r="K55" s="7">
        <v>363.00000000000006</v>
      </c>
      <c r="L55" s="7">
        <v>0</v>
      </c>
      <c r="M55" s="20">
        <f t="shared" si="2"/>
        <v>679.80000000000007</v>
      </c>
    </row>
    <row r="56" spans="2:13" ht="25.5" customHeight="1">
      <c r="B56" s="1">
        <v>51</v>
      </c>
      <c r="C56" s="5" t="s">
        <v>293</v>
      </c>
      <c r="D56" s="6" t="s">
        <v>17</v>
      </c>
      <c r="E56" s="6" t="s">
        <v>112</v>
      </c>
      <c r="F56" s="6" t="s">
        <v>113</v>
      </c>
      <c r="G56" s="5">
        <v>1197630</v>
      </c>
      <c r="H56" s="5" t="s">
        <v>14</v>
      </c>
      <c r="I56" s="5">
        <v>1</v>
      </c>
      <c r="J56" s="7">
        <v>1284.8000000000002</v>
      </c>
      <c r="K56" s="7">
        <v>2393.6000000000004</v>
      </c>
      <c r="L56" s="7">
        <v>0</v>
      </c>
      <c r="M56" s="20">
        <f t="shared" si="2"/>
        <v>3678.4000000000005</v>
      </c>
    </row>
    <row r="57" spans="2:13" ht="25.5" customHeight="1">
      <c r="B57" s="1">
        <v>52</v>
      </c>
      <c r="C57" s="5" t="s">
        <v>293</v>
      </c>
      <c r="D57" s="6" t="s">
        <v>17</v>
      </c>
      <c r="E57" s="6" t="s">
        <v>114</v>
      </c>
      <c r="F57" s="6" t="s">
        <v>115</v>
      </c>
      <c r="G57" s="5">
        <v>1197639</v>
      </c>
      <c r="H57" s="5" t="s">
        <v>14</v>
      </c>
      <c r="I57" s="5">
        <v>1</v>
      </c>
      <c r="J57" s="7">
        <v>1373.9</v>
      </c>
      <c r="K57" s="7">
        <v>2667.5</v>
      </c>
      <c r="L57" s="7">
        <v>0</v>
      </c>
      <c r="M57" s="20">
        <f t="shared" si="2"/>
        <v>4041.4</v>
      </c>
    </row>
    <row r="58" spans="2:13" ht="25.5" customHeight="1">
      <c r="B58" s="1">
        <v>53</v>
      </c>
      <c r="C58" s="5" t="s">
        <v>293</v>
      </c>
      <c r="D58" s="6" t="s">
        <v>17</v>
      </c>
      <c r="E58" s="6" t="s">
        <v>116</v>
      </c>
      <c r="F58" s="6" t="s">
        <v>117</v>
      </c>
      <c r="G58" s="5">
        <v>60272564</v>
      </c>
      <c r="H58" s="5" t="s">
        <v>14</v>
      </c>
      <c r="I58" s="5">
        <v>4</v>
      </c>
      <c r="J58" s="7">
        <v>3242.8</v>
      </c>
      <c r="K58" s="7">
        <v>16080.900000000001</v>
      </c>
      <c r="L58" s="7">
        <v>0</v>
      </c>
      <c r="M58" s="20">
        <f t="shared" si="2"/>
        <v>19323.7</v>
      </c>
    </row>
    <row r="59" spans="2:13" ht="25.5" customHeight="1">
      <c r="B59" s="1">
        <v>54</v>
      </c>
      <c r="C59" s="5" t="s">
        <v>293</v>
      </c>
      <c r="D59" s="6" t="s">
        <v>17</v>
      </c>
      <c r="E59" s="6" t="s">
        <v>118</v>
      </c>
      <c r="F59" s="6" t="s">
        <v>119</v>
      </c>
      <c r="G59" s="5">
        <v>1194904</v>
      </c>
      <c r="H59" s="5" t="s">
        <v>14</v>
      </c>
      <c r="I59" s="5">
        <v>2</v>
      </c>
      <c r="J59" s="7">
        <v>930.6</v>
      </c>
      <c r="K59" s="7">
        <v>1658.8000000000002</v>
      </c>
      <c r="L59" s="7">
        <v>0</v>
      </c>
      <c r="M59" s="20">
        <f t="shared" si="2"/>
        <v>2589.4</v>
      </c>
    </row>
    <row r="60" spans="2:13" ht="25.5" customHeight="1">
      <c r="B60" s="1">
        <v>55</v>
      </c>
      <c r="C60" s="5" t="s">
        <v>293</v>
      </c>
      <c r="D60" s="6" t="s">
        <v>17</v>
      </c>
      <c r="E60" s="6" t="s">
        <v>120</v>
      </c>
      <c r="F60" s="6" t="s">
        <v>121</v>
      </c>
      <c r="G60" s="5">
        <v>1194911</v>
      </c>
      <c r="H60" s="5" t="s">
        <v>14</v>
      </c>
      <c r="I60" s="5">
        <v>1</v>
      </c>
      <c r="J60" s="7">
        <v>1235.3000000000002</v>
      </c>
      <c r="K60" s="7">
        <v>5551.7000000000007</v>
      </c>
      <c r="L60" s="7">
        <v>0</v>
      </c>
      <c r="M60" s="20">
        <f t="shared" si="2"/>
        <v>6787.0000000000009</v>
      </c>
    </row>
    <row r="61" spans="2:13" ht="25.5" customHeight="1">
      <c r="B61" s="1">
        <v>56</v>
      </c>
      <c r="C61" s="5" t="s">
        <v>293</v>
      </c>
      <c r="D61" s="6" t="s">
        <v>17</v>
      </c>
      <c r="E61" s="6" t="s">
        <v>122</v>
      </c>
      <c r="F61" s="6" t="s">
        <v>123</v>
      </c>
      <c r="G61" s="5">
        <v>1197631</v>
      </c>
      <c r="H61" s="5" t="s">
        <v>14</v>
      </c>
      <c r="I61" s="5">
        <v>1</v>
      </c>
      <c r="J61" s="7">
        <v>614.90000000000009</v>
      </c>
      <c r="K61" s="7">
        <v>1184.7</v>
      </c>
      <c r="L61" s="7">
        <v>0</v>
      </c>
      <c r="M61" s="20">
        <f t="shared" si="2"/>
        <v>1799.6000000000001</v>
      </c>
    </row>
    <row r="62" spans="2:13" ht="25.5" customHeight="1">
      <c r="B62" s="1">
        <v>57</v>
      </c>
      <c r="C62" s="5" t="s">
        <v>293</v>
      </c>
      <c r="D62" s="6" t="s">
        <v>17</v>
      </c>
      <c r="E62" s="6" t="s">
        <v>124</v>
      </c>
      <c r="F62" s="6" t="s">
        <v>125</v>
      </c>
      <c r="G62" s="5">
        <v>1197640</v>
      </c>
      <c r="H62" s="5" t="s">
        <v>14</v>
      </c>
      <c r="I62" s="5">
        <v>2</v>
      </c>
      <c r="J62" s="7">
        <v>732.6</v>
      </c>
      <c r="K62" s="7">
        <v>969.1</v>
      </c>
      <c r="L62" s="7">
        <v>0</v>
      </c>
      <c r="M62" s="20">
        <f t="shared" si="2"/>
        <v>1701.7</v>
      </c>
    </row>
    <row r="63" spans="2:13" ht="25.5" customHeight="1">
      <c r="B63" s="1">
        <v>58</v>
      </c>
      <c r="C63" s="5" t="s">
        <v>293</v>
      </c>
      <c r="D63" s="6" t="s">
        <v>17</v>
      </c>
      <c r="E63" s="6" t="s">
        <v>126</v>
      </c>
      <c r="F63" s="6" t="s">
        <v>127</v>
      </c>
      <c r="G63" s="5">
        <v>185465</v>
      </c>
      <c r="H63" s="5" t="s">
        <v>14</v>
      </c>
      <c r="I63" s="5">
        <v>2</v>
      </c>
      <c r="J63" s="7">
        <v>690.80000000000007</v>
      </c>
      <c r="K63" s="7">
        <v>1210</v>
      </c>
      <c r="L63" s="7">
        <v>0</v>
      </c>
      <c r="M63" s="20">
        <f t="shared" si="2"/>
        <v>1900.8000000000002</v>
      </c>
    </row>
    <row r="64" spans="2:13" ht="25.5" customHeight="1">
      <c r="B64" s="1">
        <v>59</v>
      </c>
      <c r="C64" s="5" t="s">
        <v>293</v>
      </c>
      <c r="D64" s="6" t="s">
        <v>17</v>
      </c>
      <c r="E64" s="6" t="s">
        <v>42</v>
      </c>
      <c r="F64" s="6" t="s">
        <v>128</v>
      </c>
      <c r="G64" s="5">
        <v>1197373</v>
      </c>
      <c r="H64" s="5" t="s">
        <v>14</v>
      </c>
      <c r="I64" s="5">
        <v>2</v>
      </c>
      <c r="J64" s="7">
        <v>529.1</v>
      </c>
      <c r="K64" s="7">
        <v>711.7</v>
      </c>
      <c r="L64" s="7">
        <v>0</v>
      </c>
      <c r="M64" s="20">
        <f t="shared" si="2"/>
        <v>1240.8000000000002</v>
      </c>
    </row>
    <row r="65" spans="2:13" ht="25.5" customHeight="1">
      <c r="B65" s="1">
        <v>60</v>
      </c>
      <c r="C65" s="5" t="s">
        <v>293</v>
      </c>
      <c r="D65" s="6" t="s">
        <v>17</v>
      </c>
      <c r="E65" s="6" t="s">
        <v>129</v>
      </c>
      <c r="F65" s="6" t="s">
        <v>130</v>
      </c>
      <c r="G65" s="5">
        <v>285838</v>
      </c>
      <c r="H65" s="5" t="s">
        <v>14</v>
      </c>
      <c r="I65" s="5">
        <v>6</v>
      </c>
      <c r="J65" s="7">
        <v>2235.2000000000003</v>
      </c>
      <c r="K65" s="7">
        <v>9872.5</v>
      </c>
      <c r="L65" s="7">
        <v>0</v>
      </c>
      <c r="M65" s="20">
        <f>J65+K65</f>
        <v>12107.7</v>
      </c>
    </row>
    <row r="66" spans="2:13" ht="25.5" customHeight="1">
      <c r="B66" s="2">
        <v>61</v>
      </c>
      <c r="C66" s="5" t="s">
        <v>293</v>
      </c>
      <c r="D66" s="12" t="s">
        <v>17</v>
      </c>
      <c r="E66" s="12" t="s">
        <v>131</v>
      </c>
      <c r="F66" s="12" t="s">
        <v>132</v>
      </c>
      <c r="G66" s="11">
        <v>1427878</v>
      </c>
      <c r="H66" s="11" t="s">
        <v>14</v>
      </c>
      <c r="I66" s="11">
        <v>2</v>
      </c>
      <c r="J66" s="13">
        <v>438.90000000000003</v>
      </c>
      <c r="K66" s="13">
        <v>2025.1000000000001</v>
      </c>
      <c r="L66" s="7">
        <v>0</v>
      </c>
      <c r="M66" s="22">
        <f>K66+J66</f>
        <v>2464</v>
      </c>
    </row>
    <row r="67" spans="2:13" ht="25.5" customHeight="1">
      <c r="B67" s="3">
        <v>62</v>
      </c>
      <c r="C67" s="5" t="s">
        <v>293</v>
      </c>
      <c r="D67" s="15" t="s">
        <v>17</v>
      </c>
      <c r="E67" s="15" t="s">
        <v>133</v>
      </c>
      <c r="F67" s="15" t="s">
        <v>134</v>
      </c>
      <c r="G67" s="14">
        <v>83386172</v>
      </c>
      <c r="H67" s="14" t="s">
        <v>135</v>
      </c>
      <c r="I67" s="14">
        <v>3</v>
      </c>
      <c r="J67" s="16">
        <v>3637.7000000000003</v>
      </c>
      <c r="K67" s="16">
        <v>0</v>
      </c>
      <c r="L67" s="7">
        <v>0</v>
      </c>
      <c r="M67" s="23">
        <f>K67+J67</f>
        <v>3637.7000000000003</v>
      </c>
    </row>
    <row r="68" spans="2:13" ht="25.5" customHeight="1">
      <c r="B68" s="3">
        <v>62</v>
      </c>
      <c r="C68" s="5" t="s">
        <v>293</v>
      </c>
      <c r="D68" s="15" t="s">
        <v>17</v>
      </c>
      <c r="E68" s="15" t="s">
        <v>136</v>
      </c>
      <c r="F68" s="15" t="s">
        <v>137</v>
      </c>
      <c r="G68" s="14">
        <v>1448446</v>
      </c>
      <c r="H68" s="14" t="s">
        <v>14</v>
      </c>
      <c r="I68" s="14">
        <v>2</v>
      </c>
      <c r="J68" s="16">
        <v>248.60000000000002</v>
      </c>
      <c r="K68" s="16">
        <v>446.6</v>
      </c>
      <c r="L68" s="7">
        <v>0</v>
      </c>
      <c r="M68" s="23">
        <f>K68+J68</f>
        <v>695.2</v>
      </c>
    </row>
    <row r="69" spans="2:13" ht="25.5" customHeight="1">
      <c r="B69" s="46" t="s">
        <v>138</v>
      </c>
      <c r="C69" s="26"/>
      <c r="D69" s="26"/>
      <c r="E69" s="26"/>
      <c r="F69" s="26"/>
      <c r="G69" s="26"/>
      <c r="H69" s="26"/>
      <c r="I69" s="26"/>
      <c r="J69" s="43">
        <f>(SUM(J6:J68))</f>
        <v>80122.900000000023</v>
      </c>
      <c r="K69" s="43">
        <f>(SUM(K6:K68))</f>
        <v>220554.40000000011</v>
      </c>
      <c r="L69" s="44">
        <v>0</v>
      </c>
      <c r="M69" s="47">
        <f>SUM(M6:M68)</f>
        <v>300677.3000000001</v>
      </c>
    </row>
    <row r="70" spans="2:13" ht="25.5" customHeight="1">
      <c r="B70" s="1">
        <v>1</v>
      </c>
      <c r="C70" s="5" t="s">
        <v>293</v>
      </c>
      <c r="D70" s="6" t="s">
        <v>139</v>
      </c>
      <c r="E70" s="6" t="s">
        <v>140</v>
      </c>
      <c r="F70" s="5" t="s">
        <v>141</v>
      </c>
      <c r="G70" s="5">
        <v>29498624</v>
      </c>
      <c r="H70" s="5" t="s">
        <v>14</v>
      </c>
      <c r="I70" s="5">
        <v>4</v>
      </c>
      <c r="J70" s="7">
        <v>442.20000000000005</v>
      </c>
      <c r="K70" s="7">
        <v>996.60000000000014</v>
      </c>
      <c r="L70" s="7">
        <v>0</v>
      </c>
      <c r="M70" s="20">
        <f>J70+K70</f>
        <v>1438.8000000000002</v>
      </c>
    </row>
    <row r="71" spans="2:13" ht="25.5" customHeight="1">
      <c r="B71" s="1">
        <v>2</v>
      </c>
      <c r="C71" s="5" t="s">
        <v>293</v>
      </c>
      <c r="D71" s="6" t="s">
        <v>139</v>
      </c>
      <c r="E71" s="6" t="s">
        <v>140</v>
      </c>
      <c r="F71" s="5" t="s">
        <v>142</v>
      </c>
      <c r="G71" s="5">
        <v>287881</v>
      </c>
      <c r="H71" s="5" t="s">
        <v>14</v>
      </c>
      <c r="I71" s="5">
        <v>10</v>
      </c>
      <c r="J71" s="7">
        <v>4750.9000000000005</v>
      </c>
      <c r="K71" s="7">
        <v>10799.800000000001</v>
      </c>
      <c r="L71" s="7">
        <v>0</v>
      </c>
      <c r="M71" s="20">
        <f>J71+K71</f>
        <v>15550.7</v>
      </c>
    </row>
    <row r="72" spans="2:13" ht="25.5" customHeight="1">
      <c r="B72" s="1">
        <v>3</v>
      </c>
      <c r="C72" s="5" t="s">
        <v>293</v>
      </c>
      <c r="D72" s="6" t="s">
        <v>139</v>
      </c>
      <c r="E72" s="6" t="s">
        <v>143</v>
      </c>
      <c r="F72" s="5" t="s">
        <v>144</v>
      </c>
      <c r="G72" s="5">
        <v>190917</v>
      </c>
      <c r="H72" s="5" t="s">
        <v>14</v>
      </c>
      <c r="I72" s="5">
        <v>14</v>
      </c>
      <c r="J72" s="7">
        <v>4948.9000000000005</v>
      </c>
      <c r="K72" s="7">
        <v>14628.900000000001</v>
      </c>
      <c r="L72" s="7">
        <v>0</v>
      </c>
      <c r="M72" s="20">
        <f>K72+J72</f>
        <v>19577.800000000003</v>
      </c>
    </row>
    <row r="73" spans="2:13" ht="25.5" customHeight="1">
      <c r="B73" s="1">
        <v>4</v>
      </c>
      <c r="C73" s="5" t="s">
        <v>293</v>
      </c>
      <c r="D73" s="6" t="s">
        <v>145</v>
      </c>
      <c r="E73" s="6" t="s">
        <v>146</v>
      </c>
      <c r="F73" s="5" t="s">
        <v>147</v>
      </c>
      <c r="G73" s="5">
        <v>190596</v>
      </c>
      <c r="H73" s="5" t="s">
        <v>14</v>
      </c>
      <c r="I73" s="5">
        <v>6</v>
      </c>
      <c r="J73" s="7">
        <v>73.7</v>
      </c>
      <c r="K73" s="7">
        <v>268.40000000000003</v>
      </c>
      <c r="L73" s="7">
        <v>0</v>
      </c>
      <c r="M73" s="20">
        <f>K73+J73</f>
        <v>342.1</v>
      </c>
    </row>
    <row r="74" spans="2:13" ht="25.5" customHeight="1">
      <c r="B74" s="1">
        <v>5</v>
      </c>
      <c r="C74" s="5" t="s">
        <v>293</v>
      </c>
      <c r="D74" s="6" t="s">
        <v>148</v>
      </c>
      <c r="E74" s="6" t="s">
        <v>149</v>
      </c>
      <c r="F74" s="5" t="s">
        <v>150</v>
      </c>
      <c r="G74" s="5">
        <v>175171</v>
      </c>
      <c r="H74" s="5" t="s">
        <v>14</v>
      </c>
      <c r="I74" s="5">
        <v>13</v>
      </c>
      <c r="J74" s="7">
        <v>46.2</v>
      </c>
      <c r="K74" s="7">
        <v>74.800000000000011</v>
      </c>
      <c r="L74" s="7">
        <v>0</v>
      </c>
      <c r="M74" s="20">
        <f>K74+J74</f>
        <v>121.00000000000001</v>
      </c>
    </row>
    <row r="75" spans="2:13" ht="25.5" customHeight="1">
      <c r="B75" s="1">
        <v>6</v>
      </c>
      <c r="C75" s="5" t="s">
        <v>293</v>
      </c>
      <c r="D75" s="6" t="s">
        <v>151</v>
      </c>
      <c r="E75" s="6" t="s">
        <v>152</v>
      </c>
      <c r="F75" s="5" t="s">
        <v>153</v>
      </c>
      <c r="G75" s="5">
        <v>1549454</v>
      </c>
      <c r="H75" s="5" t="s">
        <v>14</v>
      </c>
      <c r="I75" s="5">
        <v>4</v>
      </c>
      <c r="J75" s="7">
        <v>488.40000000000003</v>
      </c>
      <c r="K75" s="7">
        <v>1350.8000000000002</v>
      </c>
      <c r="L75" s="7">
        <v>0</v>
      </c>
      <c r="M75" s="20">
        <f>K75+J75</f>
        <v>1839.2000000000003</v>
      </c>
    </row>
    <row r="76" spans="2:13" ht="25.5" customHeight="1">
      <c r="B76" s="1">
        <v>7</v>
      </c>
      <c r="C76" s="5" t="s">
        <v>293</v>
      </c>
      <c r="D76" s="6" t="s">
        <v>154</v>
      </c>
      <c r="E76" s="6" t="s">
        <v>155</v>
      </c>
      <c r="F76" s="5" t="s">
        <v>156</v>
      </c>
      <c r="G76" s="5">
        <v>185463</v>
      </c>
      <c r="H76" s="5" t="s">
        <v>14</v>
      </c>
      <c r="I76" s="5">
        <v>6</v>
      </c>
      <c r="J76" s="7">
        <v>55.000000000000007</v>
      </c>
      <c r="K76" s="7">
        <v>90.2</v>
      </c>
      <c r="L76" s="7">
        <v>0</v>
      </c>
      <c r="M76" s="20">
        <f>J76+K76</f>
        <v>145.20000000000002</v>
      </c>
    </row>
    <row r="77" spans="2:13" ht="25.5" customHeight="1">
      <c r="B77" s="1">
        <v>8</v>
      </c>
      <c r="C77" s="5" t="s">
        <v>293</v>
      </c>
      <c r="D77" s="6" t="s">
        <v>157</v>
      </c>
      <c r="E77" s="6" t="s">
        <v>158</v>
      </c>
      <c r="F77" s="5" t="s">
        <v>159</v>
      </c>
      <c r="G77" s="5">
        <v>12644852</v>
      </c>
      <c r="H77" s="5" t="s">
        <v>14</v>
      </c>
      <c r="I77" s="5">
        <v>6</v>
      </c>
      <c r="J77" s="7">
        <v>3488.1000000000004</v>
      </c>
      <c r="K77" s="7">
        <v>7243.5000000000009</v>
      </c>
      <c r="L77" s="7">
        <v>0</v>
      </c>
      <c r="M77" s="20">
        <f>J77+K77</f>
        <v>10731.600000000002</v>
      </c>
    </row>
    <row r="78" spans="2:13" ht="25.5" customHeight="1">
      <c r="B78" s="1">
        <v>9</v>
      </c>
      <c r="C78" s="5" t="s">
        <v>293</v>
      </c>
      <c r="D78" s="6" t="s">
        <v>160</v>
      </c>
      <c r="E78" s="6" t="s">
        <v>161</v>
      </c>
      <c r="F78" s="5" t="s">
        <v>162</v>
      </c>
      <c r="G78" s="5">
        <v>190536</v>
      </c>
      <c r="H78" s="5" t="s">
        <v>14</v>
      </c>
      <c r="I78" s="5">
        <v>2</v>
      </c>
      <c r="J78" s="7">
        <v>132</v>
      </c>
      <c r="K78" s="7">
        <v>347.6</v>
      </c>
      <c r="L78" s="7">
        <v>0</v>
      </c>
      <c r="M78" s="20">
        <f>J78+K78</f>
        <v>479.6</v>
      </c>
    </row>
    <row r="79" spans="2:13" ht="25.5" customHeight="1">
      <c r="B79" s="1">
        <v>11</v>
      </c>
      <c r="C79" s="5" t="s">
        <v>293</v>
      </c>
      <c r="D79" s="6" t="s">
        <v>163</v>
      </c>
      <c r="E79" s="6" t="s">
        <v>164</v>
      </c>
      <c r="F79" s="5" t="s">
        <v>165</v>
      </c>
      <c r="G79" s="5">
        <v>1197642</v>
      </c>
      <c r="H79" s="5" t="s">
        <v>14</v>
      </c>
      <c r="I79" s="5">
        <v>4</v>
      </c>
      <c r="J79" s="7">
        <v>423.50000000000006</v>
      </c>
      <c r="K79" s="7">
        <v>1321.1000000000001</v>
      </c>
      <c r="L79" s="7">
        <v>0</v>
      </c>
      <c r="M79" s="20">
        <f t="shared" ref="M79:M84" si="3">K79+J79</f>
        <v>1744.6000000000001</v>
      </c>
    </row>
    <row r="80" spans="2:13" ht="25.5" customHeight="1">
      <c r="B80" s="1">
        <v>12</v>
      </c>
      <c r="C80" s="5" t="s">
        <v>293</v>
      </c>
      <c r="D80" s="6" t="s">
        <v>145</v>
      </c>
      <c r="E80" s="6" t="s">
        <v>166</v>
      </c>
      <c r="F80" s="5" t="s">
        <v>167</v>
      </c>
      <c r="G80" s="5">
        <v>1197636</v>
      </c>
      <c r="H80" s="5" t="s">
        <v>14</v>
      </c>
      <c r="I80" s="5">
        <v>3</v>
      </c>
      <c r="J80" s="7">
        <v>1016.4000000000001</v>
      </c>
      <c r="K80" s="7">
        <v>2544.3000000000002</v>
      </c>
      <c r="L80" s="7">
        <v>0</v>
      </c>
      <c r="M80" s="20">
        <f t="shared" si="3"/>
        <v>3560.7000000000003</v>
      </c>
    </row>
    <row r="81" spans="2:14" ht="25.5" customHeight="1">
      <c r="B81" s="1">
        <v>13</v>
      </c>
      <c r="C81" s="5" t="s">
        <v>293</v>
      </c>
      <c r="D81" s="6" t="s">
        <v>168</v>
      </c>
      <c r="E81" s="6" t="s">
        <v>169</v>
      </c>
      <c r="F81" s="5" t="s">
        <v>170</v>
      </c>
      <c r="G81" s="5">
        <v>242213</v>
      </c>
      <c r="H81" s="5" t="s">
        <v>14</v>
      </c>
      <c r="I81" s="5">
        <v>15</v>
      </c>
      <c r="J81" s="7">
        <v>1298</v>
      </c>
      <c r="K81" s="7">
        <v>3239.5000000000005</v>
      </c>
      <c r="L81" s="7">
        <v>0</v>
      </c>
      <c r="M81" s="20">
        <f t="shared" si="3"/>
        <v>4537.5</v>
      </c>
    </row>
    <row r="82" spans="2:14" ht="25.5" customHeight="1">
      <c r="B82" s="1">
        <v>14</v>
      </c>
      <c r="C82" s="5" t="s">
        <v>293</v>
      </c>
      <c r="D82" s="6" t="s">
        <v>171</v>
      </c>
      <c r="E82" s="6" t="s">
        <v>172</v>
      </c>
      <c r="F82" s="5" t="s">
        <v>173</v>
      </c>
      <c r="G82" s="5">
        <v>70381066</v>
      </c>
      <c r="H82" s="5" t="s">
        <v>14</v>
      </c>
      <c r="I82" s="5">
        <v>10</v>
      </c>
      <c r="J82" s="7">
        <v>613.80000000000007</v>
      </c>
      <c r="K82" s="7">
        <v>2638.9</v>
      </c>
      <c r="L82" s="7">
        <v>0</v>
      </c>
      <c r="M82" s="20">
        <f t="shared" si="3"/>
        <v>3252.7000000000003</v>
      </c>
    </row>
    <row r="83" spans="2:14" ht="25.5" customHeight="1">
      <c r="B83" s="1">
        <v>15</v>
      </c>
      <c r="C83" s="5" t="s">
        <v>293</v>
      </c>
      <c r="D83" s="6" t="s">
        <v>174</v>
      </c>
      <c r="E83" s="6" t="s">
        <v>175</v>
      </c>
      <c r="F83" s="5" t="s">
        <v>176</v>
      </c>
      <c r="G83" s="5">
        <v>1197625</v>
      </c>
      <c r="H83" s="5" t="s">
        <v>14</v>
      </c>
      <c r="I83" s="5">
        <v>1</v>
      </c>
      <c r="J83" s="7">
        <v>201.3</v>
      </c>
      <c r="K83" s="7">
        <v>405.90000000000003</v>
      </c>
      <c r="L83" s="7">
        <v>0</v>
      </c>
      <c r="M83" s="20">
        <f t="shared" si="3"/>
        <v>607.20000000000005</v>
      </c>
    </row>
    <row r="84" spans="2:14" ht="25.5" customHeight="1">
      <c r="B84" s="1">
        <v>16</v>
      </c>
      <c r="C84" s="5" t="s">
        <v>293</v>
      </c>
      <c r="D84" s="6" t="s">
        <v>177</v>
      </c>
      <c r="E84" s="6" t="s">
        <v>178</v>
      </c>
      <c r="F84" s="5" t="s">
        <v>179</v>
      </c>
      <c r="G84" s="5">
        <v>71869101</v>
      </c>
      <c r="H84" s="5" t="s">
        <v>135</v>
      </c>
      <c r="I84" s="5">
        <v>14</v>
      </c>
      <c r="J84" s="7">
        <v>3437.5000000000005</v>
      </c>
      <c r="K84" s="7">
        <v>0</v>
      </c>
      <c r="L84" s="7">
        <v>0</v>
      </c>
      <c r="M84" s="20">
        <f t="shared" si="3"/>
        <v>3437.5000000000005</v>
      </c>
    </row>
    <row r="85" spans="2:14" ht="25.5" customHeight="1">
      <c r="B85" s="1">
        <v>17</v>
      </c>
      <c r="C85" s="5" t="s">
        <v>293</v>
      </c>
      <c r="D85" s="6" t="s">
        <v>145</v>
      </c>
      <c r="E85" s="6" t="s">
        <v>180</v>
      </c>
      <c r="F85" s="5" t="s">
        <v>181</v>
      </c>
      <c r="G85" s="5">
        <v>188938</v>
      </c>
      <c r="H85" s="5" t="s">
        <v>14</v>
      </c>
      <c r="I85" s="5">
        <v>5</v>
      </c>
      <c r="J85" s="7">
        <v>0</v>
      </c>
      <c r="K85" s="7">
        <v>0</v>
      </c>
      <c r="L85" s="7">
        <v>0</v>
      </c>
      <c r="M85" s="20">
        <v>0</v>
      </c>
    </row>
    <row r="86" spans="2:14" ht="25.5" customHeight="1">
      <c r="B86" s="1">
        <v>18</v>
      </c>
      <c r="C86" s="5" t="s">
        <v>293</v>
      </c>
      <c r="D86" s="6" t="s">
        <v>157</v>
      </c>
      <c r="E86" s="6" t="s">
        <v>164</v>
      </c>
      <c r="F86" s="5" t="s">
        <v>182</v>
      </c>
      <c r="G86" s="5">
        <v>1184627</v>
      </c>
      <c r="H86" s="5" t="s">
        <v>14</v>
      </c>
      <c r="I86" s="5">
        <v>4</v>
      </c>
      <c r="J86" s="7">
        <v>380.6</v>
      </c>
      <c r="K86" s="7">
        <v>894.30000000000007</v>
      </c>
      <c r="L86" s="7">
        <v>0</v>
      </c>
      <c r="M86" s="20">
        <f t="shared" ref="M86:M91" si="4">K86+J86</f>
        <v>1274.9000000000001</v>
      </c>
    </row>
    <row r="87" spans="2:14" ht="25.5" customHeight="1">
      <c r="B87" s="1">
        <v>19</v>
      </c>
      <c r="C87" s="5" t="s">
        <v>293</v>
      </c>
      <c r="D87" s="5" t="s">
        <v>183</v>
      </c>
      <c r="E87" s="6" t="s">
        <v>184</v>
      </c>
      <c r="F87" s="5" t="s">
        <v>185</v>
      </c>
      <c r="G87" s="5">
        <v>12759188</v>
      </c>
      <c r="H87" s="5" t="s">
        <v>14</v>
      </c>
      <c r="I87" s="5">
        <v>21</v>
      </c>
      <c r="J87" s="7">
        <v>960.30000000000007</v>
      </c>
      <c r="K87" s="7">
        <v>4288.9000000000005</v>
      </c>
      <c r="L87" s="7">
        <v>0</v>
      </c>
      <c r="M87" s="20">
        <f t="shared" si="4"/>
        <v>5249.2000000000007</v>
      </c>
      <c r="N87" s="31"/>
    </row>
    <row r="88" spans="2:14" ht="25.5" customHeight="1">
      <c r="B88" s="1">
        <v>20</v>
      </c>
      <c r="C88" s="5" t="s">
        <v>293</v>
      </c>
      <c r="D88" s="6" t="s">
        <v>186</v>
      </c>
      <c r="E88" s="6" t="s">
        <v>187</v>
      </c>
      <c r="F88" s="5" t="s">
        <v>188</v>
      </c>
      <c r="G88" s="5">
        <v>90051267</v>
      </c>
      <c r="H88" s="17" t="s">
        <v>135</v>
      </c>
      <c r="I88" s="17">
        <v>14</v>
      </c>
      <c r="J88" s="18">
        <v>2724.7000000000003</v>
      </c>
      <c r="K88" s="18">
        <v>0</v>
      </c>
      <c r="L88" s="7">
        <v>0</v>
      </c>
      <c r="M88" s="24">
        <f t="shared" si="4"/>
        <v>2724.7000000000003</v>
      </c>
      <c r="N88" s="31"/>
    </row>
    <row r="89" spans="2:14" ht="25.5" customHeight="1">
      <c r="B89" s="1">
        <v>21</v>
      </c>
      <c r="C89" s="5" t="s">
        <v>293</v>
      </c>
      <c r="D89" s="5" t="s">
        <v>189</v>
      </c>
      <c r="E89" s="6" t="s">
        <v>190</v>
      </c>
      <c r="F89" s="5" t="s">
        <v>191</v>
      </c>
      <c r="G89" s="5">
        <v>25155626</v>
      </c>
      <c r="H89" s="5" t="s">
        <v>192</v>
      </c>
      <c r="I89" s="5">
        <v>4</v>
      </c>
      <c r="J89" s="7">
        <v>964.7</v>
      </c>
      <c r="K89" s="7">
        <v>0</v>
      </c>
      <c r="L89" s="7">
        <v>0</v>
      </c>
      <c r="M89" s="20">
        <f t="shared" si="4"/>
        <v>964.7</v>
      </c>
    </row>
    <row r="90" spans="2:14" ht="25.5" customHeight="1">
      <c r="B90" s="1">
        <v>22</v>
      </c>
      <c r="C90" s="5" t="s">
        <v>293</v>
      </c>
      <c r="D90" s="5" t="s">
        <v>193</v>
      </c>
      <c r="E90" s="5" t="s">
        <v>33</v>
      </c>
      <c r="F90" s="5" t="s">
        <v>194</v>
      </c>
      <c r="G90" s="5" t="s">
        <v>195</v>
      </c>
      <c r="H90" s="5" t="s">
        <v>192</v>
      </c>
      <c r="I90" s="5">
        <v>2</v>
      </c>
      <c r="J90" s="7">
        <v>1296.9000000000001</v>
      </c>
      <c r="K90" s="7">
        <v>0</v>
      </c>
      <c r="L90" s="7">
        <v>0</v>
      </c>
      <c r="M90" s="20">
        <f t="shared" si="4"/>
        <v>1296.9000000000001</v>
      </c>
    </row>
    <row r="91" spans="2:14" ht="25.5" customHeight="1">
      <c r="B91" s="1">
        <v>23</v>
      </c>
      <c r="C91" s="5" t="s">
        <v>293</v>
      </c>
      <c r="D91" s="6" t="s">
        <v>196</v>
      </c>
      <c r="E91" s="5" t="s">
        <v>197</v>
      </c>
      <c r="F91" s="5" t="s">
        <v>198</v>
      </c>
      <c r="G91" s="5">
        <v>1549447</v>
      </c>
      <c r="H91" s="5" t="s">
        <v>135</v>
      </c>
      <c r="I91" s="5">
        <v>5</v>
      </c>
      <c r="J91" s="7">
        <v>151.80000000000001</v>
      </c>
      <c r="K91" s="7">
        <v>0</v>
      </c>
      <c r="L91" s="7">
        <v>0</v>
      </c>
      <c r="M91" s="20">
        <f t="shared" si="4"/>
        <v>151.80000000000001</v>
      </c>
    </row>
    <row r="92" spans="2:14" ht="25.5" customHeight="1">
      <c r="B92" s="2">
        <v>24</v>
      </c>
      <c r="C92" s="5" t="s">
        <v>293</v>
      </c>
      <c r="D92" s="12" t="s">
        <v>199</v>
      </c>
      <c r="E92" s="12" t="s">
        <v>200</v>
      </c>
      <c r="F92" s="11" t="s">
        <v>201</v>
      </c>
      <c r="G92" s="11">
        <v>60188</v>
      </c>
      <c r="H92" s="11" t="s">
        <v>135</v>
      </c>
      <c r="I92" s="11">
        <v>7</v>
      </c>
      <c r="J92" s="13">
        <v>1196.8000000000002</v>
      </c>
      <c r="K92" s="13">
        <v>0</v>
      </c>
      <c r="L92" s="7">
        <v>0</v>
      </c>
      <c r="M92" s="22">
        <f>J92+K92</f>
        <v>1196.8000000000002</v>
      </c>
    </row>
    <row r="93" spans="2:14" ht="25.5" customHeight="1">
      <c r="B93" s="1">
        <v>25</v>
      </c>
      <c r="C93" s="5" t="s">
        <v>293</v>
      </c>
      <c r="D93" s="6" t="s">
        <v>145</v>
      </c>
      <c r="E93" s="5" t="s">
        <v>202</v>
      </c>
      <c r="F93" s="5" t="s">
        <v>203</v>
      </c>
      <c r="G93" s="5">
        <v>245450</v>
      </c>
      <c r="H93" s="5" t="s">
        <v>135</v>
      </c>
      <c r="I93" s="5">
        <v>11</v>
      </c>
      <c r="J93" s="7">
        <v>4694.8</v>
      </c>
      <c r="K93" s="7">
        <v>0</v>
      </c>
      <c r="L93" s="7">
        <v>0</v>
      </c>
      <c r="M93" s="20">
        <f>K93+J93</f>
        <v>4694.8</v>
      </c>
    </row>
    <row r="94" spans="2:14" ht="25.5" customHeight="1">
      <c r="B94" s="2">
        <v>26</v>
      </c>
      <c r="C94" s="5" t="s">
        <v>293</v>
      </c>
      <c r="D94" s="11" t="s">
        <v>145</v>
      </c>
      <c r="E94" s="12" t="s">
        <v>204</v>
      </c>
      <c r="F94" s="11" t="s">
        <v>205</v>
      </c>
      <c r="G94" s="11">
        <v>90151703</v>
      </c>
      <c r="H94" s="11" t="s">
        <v>135</v>
      </c>
      <c r="I94" s="11">
        <v>14</v>
      </c>
      <c r="J94" s="13">
        <v>2724.7000000000003</v>
      </c>
      <c r="K94" s="13">
        <v>0</v>
      </c>
      <c r="L94" s="7">
        <v>0</v>
      </c>
      <c r="M94" s="22">
        <f>J94+K94</f>
        <v>2724.7000000000003</v>
      </c>
    </row>
    <row r="95" spans="2:14" ht="25.5" customHeight="1">
      <c r="B95" s="1">
        <v>27</v>
      </c>
      <c r="C95" s="5" t="s">
        <v>293</v>
      </c>
      <c r="D95" s="5" t="s">
        <v>145</v>
      </c>
      <c r="E95" s="5" t="s">
        <v>206</v>
      </c>
      <c r="F95" s="5" t="s">
        <v>207</v>
      </c>
      <c r="G95" s="5">
        <v>83430945</v>
      </c>
      <c r="H95" s="5" t="s">
        <v>135</v>
      </c>
      <c r="I95" s="5">
        <v>5</v>
      </c>
      <c r="J95" s="7">
        <v>1104.4000000000001</v>
      </c>
      <c r="K95" s="7">
        <v>0</v>
      </c>
      <c r="L95" s="7">
        <v>0</v>
      </c>
      <c r="M95" s="20">
        <f>K95+J95</f>
        <v>1104.4000000000001</v>
      </c>
    </row>
    <row r="96" spans="2:14" ht="25.5" customHeight="1">
      <c r="B96" s="1">
        <v>28</v>
      </c>
      <c r="C96" s="5" t="s">
        <v>293</v>
      </c>
      <c r="D96" s="5" t="s">
        <v>208</v>
      </c>
      <c r="E96" s="5" t="s">
        <v>209</v>
      </c>
      <c r="F96" s="5" t="s">
        <v>210</v>
      </c>
      <c r="G96" s="5">
        <v>165898</v>
      </c>
      <c r="H96" s="5" t="s">
        <v>14</v>
      </c>
      <c r="I96" s="5">
        <v>20</v>
      </c>
      <c r="J96" s="7">
        <v>0</v>
      </c>
      <c r="K96" s="7">
        <v>0</v>
      </c>
      <c r="L96" s="7">
        <v>0</v>
      </c>
      <c r="M96" s="20">
        <v>0</v>
      </c>
    </row>
    <row r="97" spans="1:15" ht="25.5" customHeight="1">
      <c r="B97" s="1">
        <v>29</v>
      </c>
      <c r="C97" s="5" t="s">
        <v>293</v>
      </c>
      <c r="D97" s="5" t="s">
        <v>211</v>
      </c>
      <c r="E97" s="5" t="s">
        <v>212</v>
      </c>
      <c r="F97" s="5" t="s">
        <v>213</v>
      </c>
      <c r="G97" s="5">
        <v>83248370</v>
      </c>
      <c r="H97" s="5" t="s">
        <v>135</v>
      </c>
      <c r="I97" s="5">
        <v>5</v>
      </c>
      <c r="J97" s="7">
        <v>1045</v>
      </c>
      <c r="K97" s="7">
        <v>0</v>
      </c>
      <c r="L97" s="7">
        <v>0</v>
      </c>
      <c r="M97" s="20">
        <f>K97+J97</f>
        <v>1045</v>
      </c>
      <c r="N97" s="31"/>
    </row>
    <row r="98" spans="1:15" s="30" customFormat="1" ht="25.5" customHeight="1" thickBot="1">
      <c r="A98" s="32"/>
      <c r="B98" s="50" t="s">
        <v>138</v>
      </c>
      <c r="C98" s="51"/>
      <c r="D98" s="51"/>
      <c r="E98" s="51"/>
      <c r="F98" s="51"/>
      <c r="G98" s="51"/>
      <c r="H98" s="51"/>
      <c r="I98" s="51"/>
      <c r="J98" s="52">
        <f>SUM(J70:J97)</f>
        <v>38660.6</v>
      </c>
      <c r="K98" s="52">
        <f>SUM(K70:K97)</f>
        <v>51133.500000000015</v>
      </c>
      <c r="L98" s="53">
        <f>SUM(L97)</f>
        <v>0</v>
      </c>
      <c r="M98" s="54">
        <f>SUM(M70:M97)</f>
        <v>89794.099999999962</v>
      </c>
      <c r="N98" s="33"/>
      <c r="O98" s="33"/>
    </row>
    <row r="99" spans="1:15" s="30" customFormat="1" ht="25.5" customHeight="1" thickBot="1">
      <c r="A99" s="32"/>
      <c r="B99" s="65" t="s">
        <v>305</v>
      </c>
      <c r="C99" s="66"/>
      <c r="D99" s="66"/>
      <c r="E99" s="66"/>
      <c r="F99" s="66"/>
      <c r="G99" s="66"/>
      <c r="H99" s="66"/>
      <c r="I99" s="66"/>
      <c r="J99" s="67"/>
      <c r="K99" s="67"/>
      <c r="L99" s="67"/>
      <c r="M99" s="68"/>
      <c r="N99" s="33"/>
      <c r="O99" s="33"/>
    </row>
    <row r="100" spans="1:15" s="31" customFormat="1" ht="25.5" customHeight="1">
      <c r="A100" s="34"/>
      <c r="B100" s="55">
        <v>1</v>
      </c>
      <c r="C100" s="56" t="s">
        <v>294</v>
      </c>
      <c r="D100" s="57" t="s">
        <v>214</v>
      </c>
      <c r="E100" s="57" t="s">
        <v>209</v>
      </c>
      <c r="F100" s="57" t="s">
        <v>215</v>
      </c>
      <c r="G100" s="57">
        <v>7672420</v>
      </c>
      <c r="H100" s="57" t="s">
        <v>14</v>
      </c>
      <c r="I100" s="57">
        <v>20</v>
      </c>
      <c r="J100" s="58">
        <v>2823.7000000000003</v>
      </c>
      <c r="K100" s="58">
        <v>1403.6000000000001</v>
      </c>
      <c r="L100" s="58">
        <v>0</v>
      </c>
      <c r="M100" s="59">
        <f>J100+K100+L100</f>
        <v>4227.3</v>
      </c>
    </row>
    <row r="101" spans="1:15" s="31" customFormat="1" ht="25.5" customHeight="1">
      <c r="A101" s="34"/>
      <c r="B101" s="1">
        <v>2</v>
      </c>
      <c r="C101" s="5" t="s">
        <v>294</v>
      </c>
      <c r="D101" s="5" t="s">
        <v>216</v>
      </c>
      <c r="E101" s="5" t="s">
        <v>217</v>
      </c>
      <c r="F101" s="5" t="s">
        <v>218</v>
      </c>
      <c r="G101" s="5">
        <v>13894164</v>
      </c>
      <c r="H101" s="5" t="s">
        <v>219</v>
      </c>
      <c r="I101" s="5">
        <v>55</v>
      </c>
      <c r="J101" s="7">
        <v>60904.800000000003</v>
      </c>
      <c r="K101" s="7">
        <v>0</v>
      </c>
      <c r="L101" s="7">
        <v>0</v>
      </c>
      <c r="M101" s="20">
        <f>J101+K101+L101</f>
        <v>60904.800000000003</v>
      </c>
    </row>
    <row r="102" spans="1:15" ht="25.5" customHeight="1" thickBot="1">
      <c r="B102" s="72" t="s">
        <v>138</v>
      </c>
      <c r="C102" s="73"/>
      <c r="D102" s="73"/>
      <c r="E102" s="73"/>
      <c r="F102" s="73"/>
      <c r="G102" s="73"/>
      <c r="H102" s="73"/>
      <c r="I102" s="73"/>
      <c r="J102" s="74">
        <f>(SUM(J100:J101))</f>
        <v>63728.5</v>
      </c>
      <c r="K102" s="74">
        <f>(SUM(K100:K101))</f>
        <v>1403.6000000000001</v>
      </c>
      <c r="L102" s="74">
        <v>0</v>
      </c>
      <c r="M102" s="75">
        <f>SUM(M100:M101)</f>
        <v>65132.100000000006</v>
      </c>
      <c r="N102" s="31"/>
      <c r="O102" s="35"/>
    </row>
    <row r="103" spans="1:15" ht="25.5" customHeight="1" thickBot="1">
      <c r="B103" s="79" t="s">
        <v>306</v>
      </c>
      <c r="C103" s="76"/>
      <c r="D103" s="76"/>
      <c r="E103" s="76"/>
      <c r="F103" s="76"/>
      <c r="G103" s="76"/>
      <c r="H103" s="76"/>
      <c r="I103" s="76"/>
      <c r="J103" s="77"/>
      <c r="K103" s="77"/>
      <c r="L103" s="77"/>
      <c r="M103" s="78"/>
      <c r="N103" s="31"/>
      <c r="O103" s="35"/>
    </row>
    <row r="104" spans="1:15" ht="25.5" customHeight="1">
      <c r="B104" s="55">
        <v>1</v>
      </c>
      <c r="C104" s="56" t="s">
        <v>295</v>
      </c>
      <c r="D104" s="57" t="s">
        <v>220</v>
      </c>
      <c r="E104" s="57" t="s">
        <v>221</v>
      </c>
      <c r="F104" s="57" t="s">
        <v>222</v>
      </c>
      <c r="G104" s="57">
        <v>172049</v>
      </c>
      <c r="H104" s="57" t="s">
        <v>14</v>
      </c>
      <c r="I104" s="57">
        <v>13</v>
      </c>
      <c r="J104" s="58">
        <v>5696.9000000000005</v>
      </c>
      <c r="K104" s="58">
        <v>14355.000000000002</v>
      </c>
      <c r="L104" s="58">
        <v>0</v>
      </c>
      <c r="M104" s="59">
        <f>K104+J104</f>
        <v>20051.900000000001</v>
      </c>
    </row>
    <row r="105" spans="1:15" ht="25.5" customHeight="1">
      <c r="B105" s="1">
        <v>2</v>
      </c>
      <c r="C105" s="5" t="s">
        <v>295</v>
      </c>
      <c r="D105" s="5" t="s">
        <v>220</v>
      </c>
      <c r="E105" s="5" t="s">
        <v>223</v>
      </c>
      <c r="F105" s="5" t="s">
        <v>224</v>
      </c>
      <c r="G105" s="5">
        <v>175169</v>
      </c>
      <c r="H105" s="5" t="s">
        <v>14</v>
      </c>
      <c r="I105" s="5">
        <v>13</v>
      </c>
      <c r="J105" s="7">
        <v>2099.9</v>
      </c>
      <c r="K105" s="7">
        <v>3677.3</v>
      </c>
      <c r="L105" s="7">
        <v>0</v>
      </c>
      <c r="M105" s="20">
        <f>K105+J105</f>
        <v>5777.2000000000007</v>
      </c>
    </row>
    <row r="106" spans="1:15" ht="25.5" customHeight="1" thickBot="1">
      <c r="B106" s="72" t="s">
        <v>138</v>
      </c>
      <c r="C106" s="73"/>
      <c r="D106" s="73"/>
      <c r="E106" s="73"/>
      <c r="F106" s="73"/>
      <c r="G106" s="73"/>
      <c r="H106" s="73"/>
      <c r="I106" s="73"/>
      <c r="J106" s="52">
        <f>(SUM(J104:J105))</f>
        <v>7796.8000000000011</v>
      </c>
      <c r="K106" s="52">
        <f>(SUM(K104:K105))</f>
        <v>18032.300000000003</v>
      </c>
      <c r="L106" s="52">
        <v>0</v>
      </c>
      <c r="M106" s="54">
        <f>SUM(M104:M105)</f>
        <v>25829.100000000002</v>
      </c>
      <c r="N106" s="31"/>
      <c r="O106" s="36"/>
    </row>
    <row r="107" spans="1:15" ht="25.5" customHeight="1" thickBot="1">
      <c r="B107" s="79" t="s">
        <v>307</v>
      </c>
      <c r="C107" s="76"/>
      <c r="D107" s="76"/>
      <c r="E107" s="76"/>
      <c r="F107" s="76"/>
      <c r="G107" s="76"/>
      <c r="H107" s="76"/>
      <c r="I107" s="76"/>
      <c r="J107" s="67"/>
      <c r="K107" s="67"/>
      <c r="L107" s="67"/>
      <c r="M107" s="68"/>
      <c r="N107" s="31"/>
      <c r="O107" s="36"/>
    </row>
    <row r="108" spans="1:15" ht="25.5" customHeight="1">
      <c r="B108" s="55">
        <v>1</v>
      </c>
      <c r="C108" s="56" t="s">
        <v>296</v>
      </c>
      <c r="D108" s="80" t="s">
        <v>225</v>
      </c>
      <c r="E108" s="57" t="s">
        <v>226</v>
      </c>
      <c r="F108" s="57" t="s">
        <v>227</v>
      </c>
      <c r="G108" s="57">
        <v>172054</v>
      </c>
      <c r="H108" s="57" t="s">
        <v>135</v>
      </c>
      <c r="I108" s="57">
        <v>40</v>
      </c>
      <c r="J108" s="58">
        <f>27830*1.1</f>
        <v>30613.000000000004</v>
      </c>
      <c r="K108" s="58">
        <v>0</v>
      </c>
      <c r="L108" s="58">
        <v>0</v>
      </c>
      <c r="M108" s="59">
        <f>J108</f>
        <v>30613.000000000004</v>
      </c>
      <c r="N108" s="37"/>
    </row>
    <row r="109" spans="1:15" ht="25.5" customHeight="1" thickBot="1">
      <c r="B109" s="72" t="s">
        <v>138</v>
      </c>
      <c r="C109" s="73"/>
      <c r="D109" s="73"/>
      <c r="E109" s="73"/>
      <c r="F109" s="73"/>
      <c r="G109" s="73"/>
      <c r="H109" s="73"/>
      <c r="I109" s="73"/>
      <c r="J109" s="52">
        <f>(J108)</f>
        <v>30613.000000000004</v>
      </c>
      <c r="K109" s="52">
        <v>0</v>
      </c>
      <c r="L109" s="52">
        <v>0</v>
      </c>
      <c r="M109" s="54">
        <f>M108</f>
        <v>30613.000000000004</v>
      </c>
      <c r="N109" s="31"/>
      <c r="O109" s="36"/>
    </row>
    <row r="110" spans="1:15" ht="25.5" customHeight="1" thickBot="1">
      <c r="B110" s="79" t="s">
        <v>308</v>
      </c>
      <c r="C110" s="76"/>
      <c r="D110" s="76"/>
      <c r="E110" s="76"/>
      <c r="F110" s="76"/>
      <c r="G110" s="76"/>
      <c r="H110" s="76"/>
      <c r="I110" s="76"/>
      <c r="J110" s="67"/>
      <c r="K110" s="67"/>
      <c r="L110" s="67"/>
      <c r="M110" s="68"/>
      <c r="N110" s="31"/>
      <c r="O110" s="36"/>
    </row>
    <row r="111" spans="1:15" ht="25.5" customHeight="1">
      <c r="B111" s="55">
        <v>1</v>
      </c>
      <c r="C111" s="56" t="s">
        <v>297</v>
      </c>
      <c r="D111" s="57" t="s">
        <v>225</v>
      </c>
      <c r="E111" s="57" t="s">
        <v>228</v>
      </c>
      <c r="F111" s="57" t="s">
        <v>229</v>
      </c>
      <c r="G111" s="57">
        <v>172050</v>
      </c>
      <c r="H111" s="57" t="s">
        <v>14</v>
      </c>
      <c r="I111" s="57">
        <v>13</v>
      </c>
      <c r="J111" s="58">
        <v>4704.7000000000007</v>
      </c>
      <c r="K111" s="58">
        <v>7365.6</v>
      </c>
      <c r="L111" s="58">
        <v>0</v>
      </c>
      <c r="M111" s="59">
        <f>SUM(J111:K111)</f>
        <v>12070.300000000001</v>
      </c>
      <c r="N111" s="31"/>
    </row>
    <row r="112" spans="1:15" ht="25.5" customHeight="1" thickBot="1">
      <c r="B112" s="81" t="s">
        <v>138</v>
      </c>
      <c r="C112" s="82"/>
      <c r="D112" s="82"/>
      <c r="E112" s="82"/>
      <c r="F112" s="82"/>
      <c r="G112" s="82"/>
      <c r="H112" s="82"/>
      <c r="I112" s="82"/>
      <c r="J112" s="53">
        <f>(J111)</f>
        <v>4704.7000000000007</v>
      </c>
      <c r="K112" s="53">
        <f>(K111)</f>
        <v>7365.6</v>
      </c>
      <c r="L112" s="53">
        <v>0</v>
      </c>
      <c r="M112" s="83">
        <f>SUM(J112:K112)</f>
        <v>12070.300000000001</v>
      </c>
      <c r="N112" s="31"/>
      <c r="O112" s="35"/>
    </row>
    <row r="113" spans="1:15" ht="25.5" customHeight="1" thickBot="1">
      <c r="B113" s="79" t="s">
        <v>309</v>
      </c>
      <c r="C113" s="76"/>
      <c r="D113" s="76"/>
      <c r="E113" s="76"/>
      <c r="F113" s="76"/>
      <c r="G113" s="76"/>
      <c r="H113" s="76"/>
      <c r="I113" s="76"/>
      <c r="J113" s="67"/>
      <c r="K113" s="67"/>
      <c r="L113" s="67"/>
      <c r="M113" s="68"/>
      <c r="N113" s="31"/>
      <c r="O113" s="35"/>
    </row>
    <row r="114" spans="1:15" s="31" customFormat="1" ht="25.5" customHeight="1">
      <c r="A114" s="34"/>
      <c r="B114" s="84">
        <v>1</v>
      </c>
      <c r="C114" s="85" t="s">
        <v>298</v>
      </c>
      <c r="D114" s="86" t="s">
        <v>280</v>
      </c>
      <c r="E114" s="86" t="s">
        <v>281</v>
      </c>
      <c r="F114" s="87" t="s">
        <v>282</v>
      </c>
      <c r="G114" s="86">
        <v>4097157</v>
      </c>
      <c r="H114" s="86" t="s">
        <v>14</v>
      </c>
      <c r="I114" s="86">
        <v>40</v>
      </c>
      <c r="J114" s="88">
        <v>73854</v>
      </c>
      <c r="K114" s="88">
        <v>0</v>
      </c>
      <c r="L114" s="88">
        <v>0</v>
      </c>
      <c r="M114" s="89">
        <f>J114+K114+L114</f>
        <v>73854</v>
      </c>
    </row>
    <row r="115" spans="1:15" ht="25.5" customHeight="1" thickBot="1">
      <c r="B115" s="72" t="s">
        <v>138</v>
      </c>
      <c r="C115" s="73"/>
      <c r="D115" s="73"/>
      <c r="E115" s="73"/>
      <c r="F115" s="73"/>
      <c r="G115" s="73"/>
      <c r="H115" s="73"/>
      <c r="I115" s="73"/>
      <c r="J115" s="52">
        <f>(J114)</f>
        <v>73854</v>
      </c>
      <c r="K115" s="52">
        <f>K114</f>
        <v>0</v>
      </c>
      <c r="L115" s="52">
        <v>0</v>
      </c>
      <c r="M115" s="54">
        <f>M114</f>
        <v>73854</v>
      </c>
      <c r="N115" s="31"/>
      <c r="O115" s="36"/>
    </row>
    <row r="116" spans="1:15" ht="25.5" customHeight="1" thickBot="1">
      <c r="B116" s="79" t="s">
        <v>310</v>
      </c>
      <c r="C116" s="76"/>
      <c r="D116" s="76"/>
      <c r="E116" s="76"/>
      <c r="F116" s="76"/>
      <c r="G116" s="76"/>
      <c r="H116" s="76"/>
      <c r="I116" s="76"/>
      <c r="J116" s="67"/>
      <c r="K116" s="67"/>
      <c r="L116" s="67"/>
      <c r="M116" s="68"/>
      <c r="N116" s="31"/>
      <c r="O116" s="36"/>
    </row>
    <row r="117" spans="1:15" ht="25.5" customHeight="1">
      <c r="B117" s="55">
        <v>1</v>
      </c>
      <c r="C117" s="90" t="s">
        <v>299</v>
      </c>
      <c r="D117" s="80" t="s">
        <v>283</v>
      </c>
      <c r="E117" s="80" t="s">
        <v>217</v>
      </c>
      <c r="F117" s="57" t="s">
        <v>284</v>
      </c>
      <c r="G117" s="57">
        <v>13893841</v>
      </c>
      <c r="H117" s="57" t="s">
        <v>14</v>
      </c>
      <c r="I117" s="57">
        <v>30</v>
      </c>
      <c r="J117" s="58">
        <v>15537.500000000002</v>
      </c>
      <c r="K117" s="58">
        <v>30285.200000000001</v>
      </c>
      <c r="L117" s="58">
        <v>0</v>
      </c>
      <c r="M117" s="59">
        <f>SUM(J117:K117)</f>
        <v>45822.700000000004</v>
      </c>
      <c r="N117" s="31"/>
    </row>
    <row r="118" spans="1:15" ht="25.5" customHeight="1" thickBot="1">
      <c r="B118" s="91" t="s">
        <v>138</v>
      </c>
      <c r="C118" s="92"/>
      <c r="D118" s="92"/>
      <c r="E118" s="92"/>
      <c r="F118" s="92"/>
      <c r="G118" s="92"/>
      <c r="H118" s="92"/>
      <c r="I118" s="92"/>
      <c r="J118" s="93">
        <v>15537.500000000002</v>
      </c>
      <c r="K118" s="93">
        <v>30285.200000000001</v>
      </c>
      <c r="L118" s="93">
        <v>0</v>
      </c>
      <c r="M118" s="94">
        <f>SUM(J118:K118)</f>
        <v>45822.700000000004</v>
      </c>
      <c r="N118" s="31"/>
      <c r="O118" s="36"/>
    </row>
    <row r="119" spans="1:15" ht="25.5" customHeight="1" thickBot="1">
      <c r="B119" s="79" t="s">
        <v>311</v>
      </c>
      <c r="C119" s="76"/>
      <c r="D119" s="76"/>
      <c r="E119" s="76"/>
      <c r="F119" s="76"/>
      <c r="G119" s="76"/>
      <c r="H119" s="76"/>
      <c r="I119" s="76"/>
      <c r="J119" s="67"/>
      <c r="K119" s="67"/>
      <c r="L119" s="67"/>
      <c r="M119" s="68"/>
      <c r="N119" s="31"/>
      <c r="O119" s="36"/>
    </row>
    <row r="120" spans="1:15" ht="25.5" customHeight="1">
      <c r="B120" s="95">
        <v>1</v>
      </c>
      <c r="C120" s="90" t="s">
        <v>300</v>
      </c>
      <c r="D120" s="80" t="s">
        <v>285</v>
      </c>
      <c r="E120" s="80" t="s">
        <v>286</v>
      </c>
      <c r="F120" s="80" t="s">
        <v>287</v>
      </c>
      <c r="G120" s="57">
        <v>13999235</v>
      </c>
      <c r="H120" s="57" t="s">
        <v>14</v>
      </c>
      <c r="I120" s="57">
        <v>14</v>
      </c>
      <c r="J120" s="58">
        <v>1818.3000000000002</v>
      </c>
      <c r="K120" s="96">
        <v>4420.9000000000005</v>
      </c>
      <c r="L120" s="96">
        <v>0</v>
      </c>
      <c r="M120" s="97">
        <f>SUM(J120:K120)</f>
        <v>6239.2000000000007</v>
      </c>
      <c r="N120" s="38"/>
      <c r="O120" s="39"/>
    </row>
    <row r="121" spans="1:15" ht="25.5" customHeight="1" thickBot="1">
      <c r="B121" s="72" t="s">
        <v>138</v>
      </c>
      <c r="C121" s="73"/>
      <c r="D121" s="73"/>
      <c r="E121" s="73"/>
      <c r="F121" s="73"/>
      <c r="G121" s="73"/>
      <c r="H121" s="73"/>
      <c r="I121" s="73"/>
      <c r="J121" s="52">
        <v>1818.3000000000002</v>
      </c>
      <c r="K121" s="98">
        <v>4420.9000000000005</v>
      </c>
      <c r="L121" s="98">
        <v>0</v>
      </c>
      <c r="M121" s="83">
        <f>M120</f>
        <v>6239.2000000000007</v>
      </c>
    </row>
    <row r="122" spans="1:15" ht="25.5" customHeight="1" thickBot="1">
      <c r="B122" s="79" t="s">
        <v>312</v>
      </c>
      <c r="C122" s="76"/>
      <c r="D122" s="76"/>
      <c r="E122" s="76"/>
      <c r="F122" s="76"/>
      <c r="G122" s="76"/>
      <c r="H122" s="76"/>
      <c r="I122" s="76"/>
      <c r="J122" s="67"/>
      <c r="K122" s="99"/>
      <c r="L122" s="99"/>
      <c r="M122" s="68"/>
    </row>
    <row r="123" spans="1:15" ht="25.5" customHeight="1">
      <c r="B123" s="55">
        <v>1</v>
      </c>
      <c r="C123" s="56" t="s">
        <v>301</v>
      </c>
      <c r="D123" s="57" t="s">
        <v>288</v>
      </c>
      <c r="E123" s="57" t="s">
        <v>289</v>
      </c>
      <c r="F123" s="57" t="s">
        <v>290</v>
      </c>
      <c r="G123" s="57">
        <v>50431353</v>
      </c>
      <c r="H123" s="57" t="s">
        <v>219</v>
      </c>
      <c r="I123" s="57">
        <v>60</v>
      </c>
      <c r="J123" s="58">
        <v>82082</v>
      </c>
      <c r="K123" s="58">
        <v>0</v>
      </c>
      <c r="L123" s="58">
        <v>0</v>
      </c>
      <c r="M123" s="59">
        <f>K123+J123</f>
        <v>82082</v>
      </c>
      <c r="N123" s="31"/>
    </row>
    <row r="124" spans="1:15" s="29" customFormat="1" ht="25.5" customHeight="1" thickBot="1">
      <c r="A124" s="40"/>
      <c r="B124" s="50" t="s">
        <v>138</v>
      </c>
      <c r="C124" s="51"/>
      <c r="D124" s="51"/>
      <c r="E124" s="51"/>
      <c r="F124" s="51"/>
      <c r="G124" s="51"/>
      <c r="H124" s="51"/>
      <c r="I124" s="51"/>
      <c r="J124" s="52">
        <f>(J123)</f>
        <v>82082</v>
      </c>
      <c r="K124" s="52">
        <f>(K123)</f>
        <v>0</v>
      </c>
      <c r="L124" s="52">
        <f>(L123)</f>
        <v>0</v>
      </c>
      <c r="M124" s="54">
        <f>M123</f>
        <v>82082</v>
      </c>
      <c r="N124" s="35"/>
      <c r="O124" s="35"/>
    </row>
    <row r="125" spans="1:15" s="29" customFormat="1" ht="25.5" customHeight="1" thickBot="1">
      <c r="A125" s="40"/>
      <c r="B125" s="65" t="s">
        <v>313</v>
      </c>
      <c r="C125" s="66"/>
      <c r="D125" s="66"/>
      <c r="E125" s="66"/>
      <c r="F125" s="66"/>
      <c r="G125" s="66"/>
      <c r="H125" s="66"/>
      <c r="I125" s="66"/>
      <c r="J125" s="67"/>
      <c r="K125" s="67"/>
      <c r="L125" s="67"/>
      <c r="M125" s="68"/>
      <c r="N125" s="35"/>
      <c r="O125" s="35"/>
    </row>
    <row r="126" spans="1:15" ht="25.5" customHeight="1">
      <c r="B126" s="95">
        <v>1</v>
      </c>
      <c r="C126" s="90" t="s">
        <v>302</v>
      </c>
      <c r="D126" s="80" t="s">
        <v>231</v>
      </c>
      <c r="E126" s="80" t="s">
        <v>232</v>
      </c>
      <c r="F126" s="80" t="s">
        <v>233</v>
      </c>
      <c r="G126" s="80">
        <v>224489</v>
      </c>
      <c r="H126" s="80" t="s">
        <v>14</v>
      </c>
      <c r="I126" s="80">
        <v>14</v>
      </c>
      <c r="J126" s="100">
        <v>1724.8000000000002</v>
      </c>
      <c r="K126" s="100">
        <v>3333.0000000000005</v>
      </c>
      <c r="L126" s="100">
        <v>0</v>
      </c>
      <c r="M126" s="101">
        <f>SUM(J126:L126)</f>
        <v>5057.8000000000011</v>
      </c>
    </row>
    <row r="127" spans="1:15" ht="25.5" customHeight="1">
      <c r="B127" s="4">
        <v>2</v>
      </c>
      <c r="C127" s="6" t="s">
        <v>302</v>
      </c>
      <c r="D127" s="6" t="s">
        <v>234</v>
      </c>
      <c r="E127" s="6" t="s">
        <v>235</v>
      </c>
      <c r="F127" s="6" t="s">
        <v>236</v>
      </c>
      <c r="G127" s="6">
        <v>90640063</v>
      </c>
      <c r="H127" s="6" t="s">
        <v>14</v>
      </c>
      <c r="I127" s="6">
        <v>8</v>
      </c>
      <c r="J127" s="19">
        <v>2115.3000000000002</v>
      </c>
      <c r="K127" s="19">
        <v>4688.2000000000007</v>
      </c>
      <c r="L127" s="19">
        <v>0</v>
      </c>
      <c r="M127" s="25">
        <f>SUM(J127:L127)</f>
        <v>6803.5000000000009</v>
      </c>
    </row>
    <row r="128" spans="1:15" ht="25.5" customHeight="1">
      <c r="B128" s="4">
        <v>3</v>
      </c>
      <c r="C128" s="6" t="s">
        <v>302</v>
      </c>
      <c r="D128" s="6" t="s">
        <v>237</v>
      </c>
      <c r="E128" s="6" t="s">
        <v>238</v>
      </c>
      <c r="F128" s="6" t="s">
        <v>239</v>
      </c>
      <c r="G128" s="6">
        <v>1277087</v>
      </c>
      <c r="H128" s="6" t="s">
        <v>14</v>
      </c>
      <c r="I128" s="6">
        <v>39</v>
      </c>
      <c r="J128" s="19">
        <v>7988.2000000000007</v>
      </c>
      <c r="K128" s="19">
        <v>20896.7</v>
      </c>
      <c r="L128" s="19">
        <v>0</v>
      </c>
      <c r="M128" s="25">
        <f>J128+K128+L128</f>
        <v>28884.9</v>
      </c>
    </row>
    <row r="129" spans="2:14" ht="25.5" customHeight="1">
      <c r="B129" s="4">
        <v>4</v>
      </c>
      <c r="C129" s="6" t="s">
        <v>302</v>
      </c>
      <c r="D129" s="6" t="s">
        <v>240</v>
      </c>
      <c r="E129" s="6" t="s">
        <v>241</v>
      </c>
      <c r="F129" s="9" t="s">
        <v>242</v>
      </c>
      <c r="G129" s="6">
        <v>13851511</v>
      </c>
      <c r="H129" s="6" t="s">
        <v>14</v>
      </c>
      <c r="I129" s="6">
        <v>31</v>
      </c>
      <c r="J129" s="19">
        <v>21049.600000000002</v>
      </c>
      <c r="K129" s="19">
        <v>62286.400000000001</v>
      </c>
      <c r="L129" s="19">
        <v>0</v>
      </c>
      <c r="M129" s="25">
        <f t="shared" ref="M129:M143" si="5">SUM(J129:L129)</f>
        <v>83336</v>
      </c>
    </row>
    <row r="130" spans="2:14" ht="25.5" customHeight="1">
      <c r="B130" s="4">
        <v>5</v>
      </c>
      <c r="C130" s="6" t="s">
        <v>302</v>
      </c>
      <c r="D130" s="6" t="s">
        <v>243</v>
      </c>
      <c r="E130" s="6" t="s">
        <v>244</v>
      </c>
      <c r="F130" s="9" t="s">
        <v>245</v>
      </c>
      <c r="G130" s="6">
        <v>3515968</v>
      </c>
      <c r="H130" s="6" t="s">
        <v>14</v>
      </c>
      <c r="I130" s="6">
        <v>15</v>
      </c>
      <c r="J130" s="19">
        <v>11317.900000000001</v>
      </c>
      <c r="K130" s="19">
        <v>31705.300000000003</v>
      </c>
      <c r="L130" s="19">
        <v>0</v>
      </c>
      <c r="M130" s="25">
        <f t="shared" si="5"/>
        <v>43023.200000000004</v>
      </c>
      <c r="N130" s="41"/>
    </row>
    <row r="131" spans="2:14" ht="25.5" customHeight="1">
      <c r="B131" s="4">
        <v>6</v>
      </c>
      <c r="C131" s="6" t="s">
        <v>302</v>
      </c>
      <c r="D131" s="6" t="s">
        <v>246</v>
      </c>
      <c r="E131" s="6" t="s">
        <v>247</v>
      </c>
      <c r="F131" s="6" t="s">
        <v>248</v>
      </c>
      <c r="G131" s="6">
        <v>1191568</v>
      </c>
      <c r="H131" s="6" t="s">
        <v>14</v>
      </c>
      <c r="I131" s="6">
        <v>4</v>
      </c>
      <c r="J131" s="19">
        <v>402.6</v>
      </c>
      <c r="K131" s="19">
        <v>1786.4</v>
      </c>
      <c r="L131" s="19">
        <v>0</v>
      </c>
      <c r="M131" s="25">
        <f t="shared" si="5"/>
        <v>2189</v>
      </c>
    </row>
    <row r="132" spans="2:14" ht="25.5" customHeight="1">
      <c r="B132" s="4">
        <v>7</v>
      </c>
      <c r="C132" s="6" t="s">
        <v>302</v>
      </c>
      <c r="D132" s="6" t="s">
        <v>199</v>
      </c>
      <c r="E132" s="6" t="s">
        <v>249</v>
      </c>
      <c r="F132" s="6" t="s">
        <v>250</v>
      </c>
      <c r="G132" s="6">
        <v>172048</v>
      </c>
      <c r="H132" s="6" t="s">
        <v>14</v>
      </c>
      <c r="I132" s="6">
        <v>6</v>
      </c>
      <c r="J132" s="19">
        <v>317.90000000000003</v>
      </c>
      <c r="K132" s="19">
        <v>832.7</v>
      </c>
      <c r="L132" s="19">
        <v>0</v>
      </c>
      <c r="M132" s="25">
        <f t="shared" si="5"/>
        <v>1150.6000000000001</v>
      </c>
    </row>
    <row r="133" spans="2:14" ht="25.5" customHeight="1">
      <c r="B133" s="4">
        <v>8</v>
      </c>
      <c r="C133" s="6" t="s">
        <v>302</v>
      </c>
      <c r="D133" s="6" t="s">
        <v>251</v>
      </c>
      <c r="E133" s="6" t="s">
        <v>252</v>
      </c>
      <c r="F133" s="6" t="s">
        <v>253</v>
      </c>
      <c r="G133" s="6">
        <v>172056</v>
      </c>
      <c r="H133" s="6" t="s">
        <v>14</v>
      </c>
      <c r="I133" s="6">
        <v>6</v>
      </c>
      <c r="J133" s="19">
        <v>75.900000000000006</v>
      </c>
      <c r="K133" s="19">
        <v>226.60000000000002</v>
      </c>
      <c r="L133" s="19">
        <v>0</v>
      </c>
      <c r="M133" s="25">
        <f t="shared" si="5"/>
        <v>302.5</v>
      </c>
    </row>
    <row r="134" spans="2:14" ht="25.5" customHeight="1">
      <c r="B134" s="4">
        <v>9</v>
      </c>
      <c r="C134" s="6" t="s">
        <v>302</v>
      </c>
      <c r="D134" s="6" t="s">
        <v>251</v>
      </c>
      <c r="E134" s="6" t="s">
        <v>254</v>
      </c>
      <c r="F134" s="6" t="s">
        <v>255</v>
      </c>
      <c r="G134" s="6">
        <v>175170</v>
      </c>
      <c r="H134" s="6" t="s">
        <v>14</v>
      </c>
      <c r="I134" s="6">
        <v>6</v>
      </c>
      <c r="J134" s="19">
        <v>256.3</v>
      </c>
      <c r="K134" s="19">
        <v>836.00000000000011</v>
      </c>
      <c r="L134" s="19">
        <v>0</v>
      </c>
      <c r="M134" s="25">
        <f t="shared" si="5"/>
        <v>1092.3000000000002</v>
      </c>
    </row>
    <row r="135" spans="2:14" ht="25.5" customHeight="1">
      <c r="B135" s="4">
        <v>10</v>
      </c>
      <c r="C135" s="6" t="s">
        <v>302</v>
      </c>
      <c r="D135" s="6" t="s">
        <v>251</v>
      </c>
      <c r="E135" s="6" t="s">
        <v>256</v>
      </c>
      <c r="F135" s="6" t="s">
        <v>257</v>
      </c>
      <c r="G135" s="6">
        <v>175174</v>
      </c>
      <c r="H135" s="6" t="s">
        <v>14</v>
      </c>
      <c r="I135" s="6">
        <v>6</v>
      </c>
      <c r="J135" s="19">
        <v>94.600000000000009</v>
      </c>
      <c r="K135" s="19">
        <v>283.8</v>
      </c>
      <c r="L135" s="19">
        <v>0</v>
      </c>
      <c r="M135" s="25">
        <f t="shared" si="5"/>
        <v>378.40000000000003</v>
      </c>
    </row>
    <row r="136" spans="2:14" ht="25.5" customHeight="1">
      <c r="B136" s="4">
        <v>11</v>
      </c>
      <c r="C136" s="6" t="s">
        <v>302</v>
      </c>
      <c r="D136" s="6" t="s">
        <v>251</v>
      </c>
      <c r="E136" s="6" t="s">
        <v>258</v>
      </c>
      <c r="F136" s="6" t="s">
        <v>259</v>
      </c>
      <c r="G136" s="6">
        <v>172319</v>
      </c>
      <c r="H136" s="6" t="s">
        <v>14</v>
      </c>
      <c r="I136" s="6">
        <v>6</v>
      </c>
      <c r="J136" s="19">
        <v>313.5</v>
      </c>
      <c r="K136" s="19">
        <v>819.50000000000011</v>
      </c>
      <c r="L136" s="19">
        <v>0</v>
      </c>
      <c r="M136" s="25">
        <f t="shared" si="5"/>
        <v>1133</v>
      </c>
    </row>
    <row r="137" spans="2:14" ht="25.5" customHeight="1">
      <c r="B137" s="4">
        <v>12</v>
      </c>
      <c r="C137" s="6" t="s">
        <v>302</v>
      </c>
      <c r="D137" s="6" t="s">
        <v>251</v>
      </c>
      <c r="E137" s="6" t="s">
        <v>260</v>
      </c>
      <c r="F137" s="6" t="s">
        <v>261</v>
      </c>
      <c r="G137" s="6">
        <v>172322</v>
      </c>
      <c r="H137" s="6" t="s">
        <v>14</v>
      </c>
      <c r="I137" s="6">
        <v>6</v>
      </c>
      <c r="J137" s="19">
        <v>188.10000000000002</v>
      </c>
      <c r="K137" s="19">
        <v>636.90000000000009</v>
      </c>
      <c r="L137" s="19">
        <v>0</v>
      </c>
      <c r="M137" s="25">
        <f t="shared" si="5"/>
        <v>825.00000000000011</v>
      </c>
    </row>
    <row r="138" spans="2:14" ht="25.5" customHeight="1">
      <c r="B138" s="4">
        <v>13</v>
      </c>
      <c r="C138" s="6" t="s">
        <v>302</v>
      </c>
      <c r="D138" s="6" t="s">
        <v>262</v>
      </c>
      <c r="E138" s="6" t="s">
        <v>263</v>
      </c>
      <c r="F138" s="6" t="s">
        <v>264</v>
      </c>
      <c r="G138" s="6">
        <v>172052</v>
      </c>
      <c r="H138" s="6" t="s">
        <v>14</v>
      </c>
      <c r="I138" s="6">
        <v>10</v>
      </c>
      <c r="J138" s="19">
        <v>804.1</v>
      </c>
      <c r="K138" s="19">
        <v>1986.6000000000001</v>
      </c>
      <c r="L138" s="19">
        <v>0</v>
      </c>
      <c r="M138" s="25">
        <f t="shared" si="5"/>
        <v>2790.7000000000003</v>
      </c>
      <c r="N138" s="31"/>
    </row>
    <row r="139" spans="2:14" ht="25.5" customHeight="1">
      <c r="B139" s="4">
        <v>14</v>
      </c>
      <c r="C139" s="6" t="s">
        <v>302</v>
      </c>
      <c r="D139" s="6" t="s">
        <v>251</v>
      </c>
      <c r="E139" s="6" t="s">
        <v>265</v>
      </c>
      <c r="F139" s="6" t="s">
        <v>266</v>
      </c>
      <c r="G139" s="6">
        <v>172051</v>
      </c>
      <c r="H139" s="6" t="s">
        <v>14</v>
      </c>
      <c r="I139" s="6">
        <v>10</v>
      </c>
      <c r="J139" s="19">
        <v>140.80000000000001</v>
      </c>
      <c r="K139" s="19">
        <v>374.00000000000006</v>
      </c>
      <c r="L139" s="19">
        <v>0</v>
      </c>
      <c r="M139" s="25">
        <f t="shared" si="5"/>
        <v>514.80000000000007</v>
      </c>
    </row>
    <row r="140" spans="2:14" ht="25.5" customHeight="1">
      <c r="B140" s="4">
        <v>15</v>
      </c>
      <c r="C140" s="6" t="s">
        <v>302</v>
      </c>
      <c r="D140" s="6" t="s">
        <v>246</v>
      </c>
      <c r="E140" s="6" t="s">
        <v>267</v>
      </c>
      <c r="F140" s="6" t="s">
        <v>268</v>
      </c>
      <c r="G140" s="6">
        <v>1191565</v>
      </c>
      <c r="H140" s="6" t="s">
        <v>14</v>
      </c>
      <c r="I140" s="6">
        <v>4</v>
      </c>
      <c r="J140" s="19">
        <v>254.10000000000002</v>
      </c>
      <c r="K140" s="19">
        <v>713.90000000000009</v>
      </c>
      <c r="L140" s="19">
        <v>0</v>
      </c>
      <c r="M140" s="25">
        <f t="shared" si="5"/>
        <v>968.00000000000011</v>
      </c>
    </row>
    <row r="141" spans="2:14" ht="25.5" customHeight="1">
      <c r="B141" s="4">
        <v>16</v>
      </c>
      <c r="C141" s="6" t="s">
        <v>302</v>
      </c>
      <c r="D141" s="6" t="s">
        <v>251</v>
      </c>
      <c r="E141" s="6" t="s">
        <v>269</v>
      </c>
      <c r="F141" s="6" t="s">
        <v>270</v>
      </c>
      <c r="G141" s="6">
        <v>190920</v>
      </c>
      <c r="H141" s="6" t="s">
        <v>14</v>
      </c>
      <c r="I141" s="6">
        <v>6</v>
      </c>
      <c r="J141" s="19">
        <v>212.3</v>
      </c>
      <c r="K141" s="19">
        <v>488.40000000000003</v>
      </c>
      <c r="L141" s="19">
        <v>0</v>
      </c>
      <c r="M141" s="25">
        <f t="shared" si="5"/>
        <v>700.7</v>
      </c>
    </row>
    <row r="142" spans="2:14" ht="25.5" customHeight="1">
      <c r="B142" s="4">
        <v>17</v>
      </c>
      <c r="C142" s="6" t="s">
        <v>302</v>
      </c>
      <c r="D142" s="6" t="s">
        <v>271</v>
      </c>
      <c r="E142" s="6" t="s">
        <v>267</v>
      </c>
      <c r="F142" s="6" t="s">
        <v>272</v>
      </c>
      <c r="G142" s="6">
        <v>13789069</v>
      </c>
      <c r="H142" s="6" t="s">
        <v>273</v>
      </c>
      <c r="I142" s="6">
        <v>42</v>
      </c>
      <c r="J142" s="19">
        <v>13223.1</v>
      </c>
      <c r="K142" s="19">
        <v>30696.600000000002</v>
      </c>
      <c r="L142" s="19">
        <v>0</v>
      </c>
      <c r="M142" s="25">
        <f t="shared" si="5"/>
        <v>43919.700000000004</v>
      </c>
      <c r="N142" s="41"/>
    </row>
    <row r="143" spans="2:14" ht="25.5" customHeight="1">
      <c r="B143" s="4" t="s">
        <v>274</v>
      </c>
      <c r="C143" s="6" t="s">
        <v>302</v>
      </c>
      <c r="D143" s="6" t="s">
        <v>251</v>
      </c>
      <c r="E143" s="6" t="s">
        <v>275</v>
      </c>
      <c r="F143" s="15" t="s">
        <v>291</v>
      </c>
      <c r="G143" s="6">
        <v>13101892</v>
      </c>
      <c r="H143" s="6" t="s">
        <v>276</v>
      </c>
      <c r="I143" s="6">
        <v>5</v>
      </c>
      <c r="J143" s="19">
        <v>873.29</v>
      </c>
      <c r="K143" s="19">
        <v>0</v>
      </c>
      <c r="L143" s="19">
        <v>0</v>
      </c>
      <c r="M143" s="25">
        <f t="shared" si="5"/>
        <v>873.29</v>
      </c>
    </row>
    <row r="144" spans="2:14" ht="25.5" customHeight="1">
      <c r="B144" s="48" t="s">
        <v>277</v>
      </c>
      <c r="C144" s="6" t="s">
        <v>302</v>
      </c>
      <c r="D144" s="9" t="s">
        <v>262</v>
      </c>
      <c r="E144" s="9" t="s">
        <v>278</v>
      </c>
      <c r="F144" s="15" t="s">
        <v>292</v>
      </c>
      <c r="G144" s="9">
        <v>4250006733</v>
      </c>
      <c r="H144" s="9" t="s">
        <v>279</v>
      </c>
      <c r="I144" s="9">
        <v>120</v>
      </c>
      <c r="J144" s="45">
        <v>75757</v>
      </c>
      <c r="K144" s="45">
        <v>74781.3</v>
      </c>
      <c r="L144" s="45">
        <v>225907.00000000003</v>
      </c>
      <c r="M144" s="49">
        <f>J144+K144+L144</f>
        <v>376445.30000000005</v>
      </c>
    </row>
    <row r="145" spans="1:17" s="29" customFormat="1" ht="25.5" customHeight="1" thickBot="1">
      <c r="A145" s="40"/>
      <c r="B145" s="102"/>
      <c r="C145" s="103"/>
      <c r="D145" s="103"/>
      <c r="E145" s="103"/>
      <c r="F145" s="103"/>
      <c r="G145" s="103"/>
      <c r="H145" s="103"/>
      <c r="I145" s="103"/>
      <c r="J145" s="104">
        <f>(SUM(J126:J144))</f>
        <v>137109.39000000001</v>
      </c>
      <c r="K145" s="104">
        <f>SUM(K126:K144)</f>
        <v>237372.3</v>
      </c>
      <c r="L145" s="105">
        <f>(SUM(L126:L144))</f>
        <v>225907.00000000003</v>
      </c>
      <c r="M145" s="106">
        <f>SUM(M126:M144)</f>
        <v>600388.69000000006</v>
      </c>
      <c r="N145" s="35"/>
      <c r="O145" s="35"/>
      <c r="P145" s="28"/>
      <c r="Q145" s="28"/>
    </row>
    <row r="146" spans="1:17" ht="25.5" customHeight="1" thickBot="1">
      <c r="B146" s="107"/>
      <c r="C146" s="108"/>
      <c r="D146" s="108"/>
      <c r="E146" s="108"/>
      <c r="F146" s="108"/>
      <c r="G146" s="108"/>
      <c r="H146" s="108"/>
      <c r="I146" s="108"/>
      <c r="J146" s="109">
        <f>J145+'szacunkowe zużycie energii kWh'!J124+J121+J118+J115+J112+J109+J106+J102+J98+J69</f>
        <v>536027.68999999994</v>
      </c>
      <c r="K146" s="109">
        <f>K145+K124+K121+K118+K115+K112+K109+K106+K102+K98+K69</f>
        <v>570567.80000000005</v>
      </c>
      <c r="L146" s="109">
        <f>L145+L124+L121+L118+L115+L112+L109+L106+L102+L98+L69</f>
        <v>225907.00000000003</v>
      </c>
      <c r="M146" s="110">
        <f>M145+M124+M121+M118+M115+M112+M109+M106+M102+M98+M69</f>
        <v>1332502.49</v>
      </c>
    </row>
    <row r="149" spans="1:17" ht="132" customHeight="1">
      <c r="B149" s="121" t="s">
        <v>303</v>
      </c>
      <c r="C149" s="122" t="s">
        <v>314</v>
      </c>
      <c r="D149" s="122" t="s">
        <v>318</v>
      </c>
      <c r="E149" s="123" t="s">
        <v>319</v>
      </c>
      <c r="F149" s="124" t="s">
        <v>320</v>
      </c>
    </row>
    <row r="150" spans="1:17" ht="25.5" customHeight="1">
      <c r="B150" s="119" t="s">
        <v>276</v>
      </c>
      <c r="C150" s="114">
        <v>873.29</v>
      </c>
      <c r="D150" s="112">
        <v>873.29</v>
      </c>
      <c r="E150" s="113">
        <v>0</v>
      </c>
      <c r="F150" s="112">
        <v>0</v>
      </c>
    </row>
    <row r="151" spans="1:17" ht="25.5" customHeight="1">
      <c r="B151" s="120" t="s">
        <v>279</v>
      </c>
      <c r="C151" s="111">
        <v>376445.3</v>
      </c>
      <c r="D151" s="117">
        <v>75757</v>
      </c>
      <c r="E151" s="118">
        <v>74781.3</v>
      </c>
      <c r="F151" s="117">
        <v>225907</v>
      </c>
    </row>
    <row r="152" spans="1:17" ht="25.5" customHeight="1">
      <c r="B152" s="119" t="s">
        <v>135</v>
      </c>
      <c r="C152" s="114">
        <v>51330.400000000001</v>
      </c>
      <c r="D152" s="112">
        <v>51330.400000000001</v>
      </c>
      <c r="E152" s="113">
        <v>0</v>
      </c>
      <c r="F152" s="112">
        <v>0</v>
      </c>
    </row>
    <row r="153" spans="1:17" ht="25.5" customHeight="1">
      <c r="B153" s="120" t="s">
        <v>315</v>
      </c>
      <c r="C153" s="111">
        <v>714685.4</v>
      </c>
      <c r="D153" s="117">
        <v>249595.5</v>
      </c>
      <c r="E153" s="118">
        <v>465089.9</v>
      </c>
      <c r="F153" s="117">
        <v>0</v>
      </c>
    </row>
    <row r="154" spans="1:17" ht="25.5" customHeight="1">
      <c r="B154" s="119" t="s">
        <v>219</v>
      </c>
      <c r="C154" s="114">
        <v>142986.79999999999</v>
      </c>
      <c r="D154" s="112">
        <v>142986.79999999999</v>
      </c>
      <c r="E154" s="113">
        <v>0</v>
      </c>
      <c r="F154" s="112">
        <v>0</v>
      </c>
    </row>
    <row r="155" spans="1:17" ht="25.5" customHeight="1">
      <c r="B155" s="120" t="s">
        <v>316</v>
      </c>
      <c r="C155" s="111">
        <v>43919.7</v>
      </c>
      <c r="D155" s="117">
        <v>13223.1</v>
      </c>
      <c r="E155" s="118">
        <v>30696.6</v>
      </c>
      <c r="F155" s="117">
        <v>0</v>
      </c>
    </row>
    <row r="156" spans="1:17" ht="25.5" customHeight="1">
      <c r="B156" s="119" t="s">
        <v>192</v>
      </c>
      <c r="C156" s="114">
        <v>2261.6</v>
      </c>
      <c r="D156" s="112">
        <v>2261.6</v>
      </c>
      <c r="E156" s="113">
        <v>0</v>
      </c>
      <c r="F156" s="112">
        <v>0</v>
      </c>
    </row>
    <row r="157" spans="1:17" ht="25.5" customHeight="1">
      <c r="B157" s="125" t="s">
        <v>317</v>
      </c>
      <c r="C157" s="126">
        <f>SUM(C150:C156)</f>
        <v>1332502.4900000002</v>
      </c>
      <c r="D157" s="115">
        <f>SUM(D150:D156)</f>
        <v>536027.68999999994</v>
      </c>
      <c r="E157" s="116">
        <f>SUM(E150:E156)</f>
        <v>570567.80000000005</v>
      </c>
      <c r="F157" s="115">
        <f>SUM(F150:F156)</f>
        <v>225907</v>
      </c>
    </row>
    <row r="166" spans="2:2" ht="25.5" customHeight="1">
      <c r="B166" s="28">
        <v>1.1000000000000001</v>
      </c>
    </row>
  </sheetData>
  <autoFilter ref="H4:H166"/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szacunkowe zużycie energii kWh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mwojciechowska</dc:creator>
  <cp:lastModifiedBy>z.janczek</cp:lastModifiedBy>
  <cp:lastPrinted>2017-11-27T11:22:02Z</cp:lastPrinted>
  <dcterms:created xsi:type="dcterms:W3CDTF">2017-10-27T06:15:52Z</dcterms:created>
  <dcterms:modified xsi:type="dcterms:W3CDTF">2017-11-27T13:22:06Z</dcterms:modified>
</cp:coreProperties>
</file>